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555" yWindow="3930" windowWidth="29040" windowHeight="7560" tabRatio="799"/>
  </bookViews>
  <sheets>
    <sheet name="PORTADA" sheetId="19" r:id="rId1"/>
    <sheet name="B,SITUACION" sheetId="21" r:id="rId2"/>
    <sheet name="PERDIDAS Y GANACIAS" sheetId="3" r:id="rId3"/>
    <sheet name="Variacion en el Patrimonio" sheetId="7" r:id="rId4"/>
    <sheet name="FLUJO EFECTIVO" sheetId="20" r:id="rId5"/>
    <sheet name="NOTAS ESTADOS FINANCIEROS" sheetId="6" r:id="rId6"/>
    <sheet name="B.COMPROBACION" sheetId="8" r:id="rId7"/>
    <sheet name="PERDIDAS Y GANACIAS DETALLADOS" sheetId="11" r:id="rId8"/>
    <sheet name="AUXILIARES" sheetId="12" r:id="rId9"/>
    <sheet name="asientos" sheetId="14" r:id="rId10"/>
    <sheet name="bancos" sheetId="15" r:id="rId11"/>
    <sheet name="DETALLE DE VENTAS" sheetId="16" r:id="rId12"/>
  </sheets>
  <externalReferences>
    <externalReference r:id="rId13"/>
    <externalReference r:id="rId14"/>
    <externalReference r:id="rId15"/>
  </externalReferences>
  <definedNames>
    <definedName name="A" localSheetId="8">'[1]Estado de Resultados'!#REF!</definedName>
    <definedName name="A" localSheetId="1">'[1]Estado de Resultados'!#REF!</definedName>
    <definedName name="A" localSheetId="4">'[1]Estado de Resultados'!#REF!</definedName>
    <definedName name="A" localSheetId="0">'[1]Estado de Resultados'!#REF!</definedName>
    <definedName name="A" localSheetId="3">'[2]Estado de Resultados'!#REF!</definedName>
    <definedName name="A">'[1]Estado de Resultados'!#REF!</definedName>
    <definedName name="_xlnm.Print_Area" localSheetId="6">B.COMPROBACION!$A$1:$H$67</definedName>
    <definedName name="_xlnm.Print_Area" localSheetId="3">'Variacion en el Patrimonio'!$A$1:$H$19</definedName>
  </definedNames>
  <calcPr calcId="144525"/>
</workbook>
</file>

<file path=xl/calcChain.xml><?xml version="1.0" encoding="utf-8"?>
<calcChain xmlns="http://schemas.openxmlformats.org/spreadsheetml/2006/main">
  <c r="L129" i="16" l="1"/>
  <c r="E129" i="16"/>
  <c r="D129" i="16"/>
  <c r="E131" i="16" s="1"/>
  <c r="E133" i="16" s="1"/>
  <c r="H128" i="16"/>
  <c r="G128" i="16"/>
  <c r="I128" i="16" s="1"/>
  <c r="F128" i="16"/>
  <c r="I127" i="16"/>
  <c r="H127" i="16"/>
  <c r="G127" i="16"/>
  <c r="F127" i="16"/>
  <c r="I126" i="16"/>
  <c r="H126" i="16"/>
  <c r="F126" i="16"/>
  <c r="I125" i="16"/>
  <c r="G125" i="16"/>
  <c r="F125" i="16"/>
  <c r="H125" i="16" s="1"/>
  <c r="G124" i="16"/>
  <c r="I124" i="16" s="1"/>
  <c r="F124" i="16"/>
  <c r="H124" i="16" s="1"/>
  <c r="H123" i="16"/>
  <c r="G123" i="16"/>
  <c r="I123" i="16" s="1"/>
  <c r="F123" i="16"/>
  <c r="I122" i="16"/>
  <c r="H122" i="16"/>
  <c r="G122" i="16"/>
  <c r="F122" i="16"/>
  <c r="A122" i="16"/>
  <c r="A123" i="16" s="1"/>
  <c r="A124" i="16" s="1"/>
  <c r="A125" i="16" s="1"/>
  <c r="A126" i="16" s="1"/>
  <c r="A127" i="16" s="1"/>
  <c r="A128" i="16" s="1"/>
  <c r="I121" i="16"/>
  <c r="I129" i="16" s="1"/>
  <c r="G121" i="16"/>
  <c r="G129" i="16" s="1"/>
  <c r="F130" i="16" s="1"/>
  <c r="F121" i="16"/>
  <c r="F129" i="16" s="1"/>
  <c r="E132" i="16" s="1"/>
  <c r="E113" i="16"/>
  <c r="D113" i="16"/>
  <c r="E115" i="16" s="1"/>
  <c r="E117" i="16" s="1"/>
  <c r="H112" i="16"/>
  <c r="F112" i="16"/>
  <c r="H111" i="16"/>
  <c r="G111" i="16"/>
  <c r="I111" i="16" s="1"/>
  <c r="F111" i="16"/>
  <c r="I110" i="16"/>
  <c r="G110" i="16"/>
  <c r="G113" i="16" s="1"/>
  <c r="F110" i="16"/>
  <c r="H110" i="16" s="1"/>
  <c r="F109" i="16"/>
  <c r="H109" i="16" s="1"/>
  <c r="H108" i="16"/>
  <c r="F108" i="16"/>
  <c r="A108" i="16"/>
  <c r="A109" i="16" s="1"/>
  <c r="A110" i="16" s="1"/>
  <c r="A111" i="16" s="1"/>
  <c r="A112" i="16" s="1"/>
  <c r="F107" i="16"/>
  <c r="F113" i="16" s="1"/>
  <c r="E116" i="16" s="1"/>
  <c r="E98" i="16"/>
  <c r="D98" i="16"/>
  <c r="E100" i="16" s="1"/>
  <c r="F97" i="16"/>
  <c r="H97" i="16" s="1"/>
  <c r="I96" i="16"/>
  <c r="H96" i="16"/>
  <c r="G96" i="16"/>
  <c r="F96" i="16"/>
  <c r="I95" i="16"/>
  <c r="G95" i="16"/>
  <c r="F95" i="16"/>
  <c r="H95" i="16" s="1"/>
  <c r="G94" i="16"/>
  <c r="I94" i="16" s="1"/>
  <c r="F94" i="16"/>
  <c r="H94" i="16" s="1"/>
  <c r="H93" i="16"/>
  <c r="G93" i="16"/>
  <c r="I93" i="16" s="1"/>
  <c r="F93" i="16"/>
  <c r="I92" i="16"/>
  <c r="H92" i="16"/>
  <c r="G92" i="16"/>
  <c r="F92" i="16"/>
  <c r="A92" i="16"/>
  <c r="A93" i="16" s="1"/>
  <c r="A94" i="16" s="1"/>
  <c r="A95" i="16" s="1"/>
  <c r="A96" i="16" s="1"/>
  <c r="A97" i="16" s="1"/>
  <c r="I91" i="16"/>
  <c r="G91" i="16"/>
  <c r="G98" i="16" s="1"/>
  <c r="F91" i="16"/>
  <c r="F98" i="16" s="1"/>
  <c r="E101" i="16" s="1"/>
  <c r="E82" i="16"/>
  <c r="D82" i="16"/>
  <c r="E84" i="16" s="1"/>
  <c r="G80" i="16"/>
  <c r="I80" i="16" s="1"/>
  <c r="F80" i="16"/>
  <c r="L80" i="16" s="1"/>
  <c r="H79" i="16"/>
  <c r="G79" i="16"/>
  <c r="I79" i="16" s="1"/>
  <c r="F79" i="16"/>
  <c r="L79" i="16" s="1"/>
  <c r="I78" i="16"/>
  <c r="F78" i="16"/>
  <c r="H78" i="16" s="1"/>
  <c r="I77" i="16"/>
  <c r="H77" i="16"/>
  <c r="G77" i="16"/>
  <c r="F77" i="16"/>
  <c r="L77" i="16" s="1"/>
  <c r="L76" i="16"/>
  <c r="I76" i="16"/>
  <c r="H76" i="16"/>
  <c r="G76" i="16"/>
  <c r="I75" i="16"/>
  <c r="G75" i="16"/>
  <c r="F75" i="16"/>
  <c r="L75" i="16" s="1"/>
  <c r="G74" i="16"/>
  <c r="I74" i="16" s="1"/>
  <c r="F74" i="16"/>
  <c r="L74" i="16" s="1"/>
  <c r="H73" i="16"/>
  <c r="G73" i="16"/>
  <c r="I73" i="16" s="1"/>
  <c r="F73" i="16"/>
  <c r="L73" i="16" s="1"/>
  <c r="I72" i="16"/>
  <c r="H72" i="16"/>
  <c r="G72" i="16"/>
  <c r="F72" i="16"/>
  <c r="L72" i="16" s="1"/>
  <c r="I71" i="16"/>
  <c r="G71" i="16"/>
  <c r="F71" i="16"/>
  <c r="L71" i="16" s="1"/>
  <c r="I70" i="16"/>
  <c r="F70" i="16"/>
  <c r="L70" i="16" s="1"/>
  <c r="G69" i="16"/>
  <c r="I69" i="16" s="1"/>
  <c r="F69" i="16"/>
  <c r="L69" i="16" s="1"/>
  <c r="H68" i="16"/>
  <c r="G68" i="16"/>
  <c r="G82" i="16" s="1"/>
  <c r="F68" i="16"/>
  <c r="F82" i="16" s="1"/>
  <c r="E85" i="16" s="1"/>
  <c r="E62" i="16"/>
  <c r="D62" i="16"/>
  <c r="E64" i="16" s="1"/>
  <c r="I61" i="16"/>
  <c r="H61" i="16"/>
  <c r="F61" i="16"/>
  <c r="L61" i="16" s="1"/>
  <c r="H60" i="16"/>
  <c r="G60" i="16"/>
  <c r="I60" i="16" s="1"/>
  <c r="F60" i="16"/>
  <c r="L60" i="16" s="1"/>
  <c r="I59" i="16"/>
  <c r="H59" i="16"/>
  <c r="G59" i="16"/>
  <c r="F59" i="16"/>
  <c r="L59" i="16" s="1"/>
  <c r="I58" i="16"/>
  <c r="G58" i="16"/>
  <c r="F58" i="16"/>
  <c r="L58" i="16" s="1"/>
  <c r="G57" i="16"/>
  <c r="I57" i="16" s="1"/>
  <c r="F57" i="16"/>
  <c r="L57" i="16" s="1"/>
  <c r="H56" i="16"/>
  <c r="G56" i="16"/>
  <c r="I56" i="16" s="1"/>
  <c r="F56" i="16"/>
  <c r="L56" i="16" s="1"/>
  <c r="I55" i="16"/>
  <c r="H55" i="16"/>
  <c r="F55" i="16"/>
  <c r="L55" i="16" s="1"/>
  <c r="I54" i="16"/>
  <c r="I62" i="16" s="1"/>
  <c r="H54" i="16"/>
  <c r="G54" i="16"/>
  <c r="G62" i="16" s="1"/>
  <c r="F63" i="16" s="1"/>
  <c r="F54" i="16"/>
  <c r="F62" i="16" s="1"/>
  <c r="E48" i="16"/>
  <c r="D48" i="16"/>
  <c r="E50" i="16" s="1"/>
  <c r="H47" i="16"/>
  <c r="G47" i="16"/>
  <c r="I47" i="16" s="1"/>
  <c r="F47" i="16"/>
  <c r="L47" i="16" s="1"/>
  <c r="I46" i="16"/>
  <c r="H46" i="16"/>
  <c r="G46" i="16"/>
  <c r="F46" i="16"/>
  <c r="L46" i="16" s="1"/>
  <c r="I45" i="16"/>
  <c r="G45" i="16"/>
  <c r="F45" i="16"/>
  <c r="L45" i="16" s="1"/>
  <c r="G44" i="16"/>
  <c r="G48" i="16" s="1"/>
  <c r="F44" i="16"/>
  <c r="L44" i="16" s="1"/>
  <c r="L48" i="16" s="1"/>
  <c r="E38" i="16"/>
  <c r="D38" i="16"/>
  <c r="E40" i="16" s="1"/>
  <c r="F37" i="16"/>
  <c r="L37" i="16" s="1"/>
  <c r="L36" i="16"/>
  <c r="G36" i="16"/>
  <c r="I36" i="16" s="1"/>
  <c r="L35" i="16"/>
  <c r="I35" i="16"/>
  <c r="G35" i="16"/>
  <c r="H34" i="16"/>
  <c r="F34" i="16"/>
  <c r="L34" i="16" s="1"/>
  <c r="F33" i="16"/>
  <c r="L33" i="16" s="1"/>
  <c r="L32" i="16"/>
  <c r="G32" i="16"/>
  <c r="I32" i="16" s="1"/>
  <c r="L31" i="16"/>
  <c r="I31" i="16"/>
  <c r="G31" i="16"/>
  <c r="H30" i="16"/>
  <c r="F30" i="16"/>
  <c r="L30" i="16" s="1"/>
  <c r="G29" i="16"/>
  <c r="G38" i="16" s="1"/>
  <c r="L28" i="16"/>
  <c r="F28" i="16"/>
  <c r="H28" i="16" s="1"/>
  <c r="E22" i="16"/>
  <c r="D22" i="16"/>
  <c r="E24" i="16" s="1"/>
  <c r="F21" i="16"/>
  <c r="L21" i="16" s="1"/>
  <c r="H20" i="16"/>
  <c r="G20" i="16"/>
  <c r="L20" i="16" s="1"/>
  <c r="L19" i="16"/>
  <c r="H19" i="16"/>
  <c r="H18" i="16"/>
  <c r="F18" i="16"/>
  <c r="F22" i="16" s="1"/>
  <c r="E25" i="16" s="1"/>
  <c r="G17" i="16"/>
  <c r="G22" i="16" s="1"/>
  <c r="L16" i="16"/>
  <c r="I16" i="16"/>
  <c r="E11" i="16"/>
  <c r="D11" i="16"/>
  <c r="E13" i="16" s="1"/>
  <c r="L10" i="16"/>
  <c r="G10" i="16"/>
  <c r="I10" i="16" s="1"/>
  <c r="L9" i="16"/>
  <c r="H9" i="16"/>
  <c r="F9" i="16"/>
  <c r="L8" i="16"/>
  <c r="I8" i="16"/>
  <c r="L7" i="16"/>
  <c r="G7" i="16"/>
  <c r="I7" i="16" s="1"/>
  <c r="L6" i="16"/>
  <c r="H6" i="16"/>
  <c r="H11" i="16" s="1"/>
  <c r="F6" i="16"/>
  <c r="F11" i="16" s="1"/>
  <c r="G5" i="16"/>
  <c r="G11" i="16" s="1"/>
  <c r="B27" i="20"/>
  <c r="V4" i="20"/>
  <c r="V39" i="20"/>
  <c r="L38" i="16" l="1"/>
  <c r="E26" i="16"/>
  <c r="F99" i="16"/>
  <c r="E102" i="16"/>
  <c r="F114" i="16"/>
  <c r="E14" i="16"/>
  <c r="E15" i="16" s="1"/>
  <c r="E65" i="16"/>
  <c r="E66" i="16" s="1"/>
  <c r="F83" i="16"/>
  <c r="E86" i="16"/>
  <c r="I98" i="16"/>
  <c r="I113" i="16"/>
  <c r="I5" i="16"/>
  <c r="I11" i="16" s="1"/>
  <c r="L5" i="16"/>
  <c r="L11" i="16" s="1"/>
  <c r="I17" i="16"/>
  <c r="L18" i="16"/>
  <c r="H21" i="16"/>
  <c r="H22" i="16" s="1"/>
  <c r="I29" i="16"/>
  <c r="I38" i="16" s="1"/>
  <c r="H33" i="16"/>
  <c r="H37" i="16"/>
  <c r="H38" i="16" s="1"/>
  <c r="F38" i="16"/>
  <c r="E41" i="16" s="1"/>
  <c r="E42" i="16" s="1"/>
  <c r="H44" i="16"/>
  <c r="H48" i="16" s="1"/>
  <c r="F48" i="16"/>
  <c r="E51" i="16" s="1"/>
  <c r="E52" i="16" s="1"/>
  <c r="L54" i="16"/>
  <c r="L62" i="16" s="1"/>
  <c r="H57" i="16"/>
  <c r="I68" i="16"/>
  <c r="I82" i="16" s="1"/>
  <c r="H69" i="16"/>
  <c r="H70" i="16"/>
  <c r="H82" i="16" s="1"/>
  <c r="H74" i="16"/>
  <c r="L78" i="16"/>
  <c r="H80" i="16"/>
  <c r="H107" i="16"/>
  <c r="H113" i="16" s="1"/>
  <c r="L17" i="16"/>
  <c r="L22" i="16" s="1"/>
  <c r="I20" i="16"/>
  <c r="I22" i="16" s="1"/>
  <c r="L29" i="16"/>
  <c r="I44" i="16"/>
  <c r="I48" i="16" s="1"/>
  <c r="H45" i="16"/>
  <c r="H58" i="16"/>
  <c r="H62" i="16" s="1"/>
  <c r="L68" i="16"/>
  <c r="H71" i="16"/>
  <c r="H75" i="16"/>
  <c r="H91" i="16"/>
  <c r="H98" i="16" s="1"/>
  <c r="H121" i="16"/>
  <c r="H129" i="16" s="1"/>
  <c r="B15" i="20"/>
  <c r="B16" i="20"/>
  <c r="B11" i="20"/>
  <c r="F9" i="7"/>
  <c r="D9" i="7"/>
  <c r="L82" i="16" l="1"/>
  <c r="L87" i="16" s="1"/>
  <c r="L98" i="16" s="1"/>
  <c r="L103" i="16" s="1"/>
  <c r="L113" i="16" s="1"/>
  <c r="F41" i="16"/>
  <c r="G41" i="16" s="1"/>
  <c r="E35" i="3"/>
  <c r="E10" i="3"/>
  <c r="I34" i="21"/>
  <c r="I29" i="21"/>
  <c r="B21" i="6"/>
  <c r="B20" i="6"/>
  <c r="B19" i="6"/>
  <c r="B18" i="6"/>
  <c r="B22" i="6" s="1"/>
  <c r="B14" i="6"/>
  <c r="B15" i="6" s="1"/>
  <c r="B13" i="6"/>
  <c r="B9" i="6"/>
  <c r="B8" i="6"/>
  <c r="F9" i="6"/>
  <c r="B7" i="6"/>
  <c r="B48" i="6"/>
  <c r="F48" i="6"/>
  <c r="B47" i="6"/>
  <c r="B46" i="6"/>
  <c r="B45" i="6"/>
  <c r="B44" i="6"/>
  <c r="B43" i="6"/>
  <c r="B34" i="6"/>
  <c r="M551" i="11"/>
  <c r="L551" i="11"/>
  <c r="K551" i="11"/>
  <c r="J551" i="11"/>
  <c r="I551" i="11"/>
  <c r="H551" i="11"/>
  <c r="G551" i="11"/>
  <c r="F551" i="11"/>
  <c r="E551" i="11"/>
  <c r="D551" i="11"/>
  <c r="M577" i="11"/>
  <c r="M576" i="11"/>
  <c r="M575" i="11"/>
  <c r="M574" i="11"/>
  <c r="M573" i="11"/>
  <c r="M572" i="11"/>
  <c r="M571" i="11"/>
  <c r="M570" i="11"/>
  <c r="M569" i="11"/>
  <c r="M568" i="11"/>
  <c r="M567" i="11"/>
  <c r="M566" i="11"/>
  <c r="M565" i="11"/>
  <c r="M564" i="11"/>
  <c r="M563" i="11"/>
  <c r="M562" i="11"/>
  <c r="M561" i="11"/>
  <c r="M560" i="11"/>
  <c r="M559" i="11"/>
  <c r="M558" i="11"/>
  <c r="M557" i="11"/>
  <c r="M556" i="11"/>
  <c r="M555" i="11"/>
  <c r="M554" i="11"/>
  <c r="M553" i="11"/>
  <c r="M552" i="11"/>
  <c r="M550" i="11"/>
  <c r="M549" i="11"/>
  <c r="M548" i="11"/>
  <c r="M547" i="11"/>
  <c r="M546" i="11"/>
  <c r="M545" i="11"/>
  <c r="M544" i="11"/>
  <c r="M543" i="11"/>
  <c r="M542" i="11"/>
  <c r="M541" i="11"/>
  <c r="M540" i="11"/>
  <c r="M539" i="11"/>
  <c r="M538" i="11"/>
  <c r="M537" i="11"/>
  <c r="M536" i="11"/>
  <c r="M535" i="11"/>
  <c r="M534" i="11"/>
  <c r="M533" i="11"/>
  <c r="M532" i="11"/>
  <c r="M531" i="11"/>
  <c r="M530" i="11"/>
  <c r="M529" i="11"/>
  <c r="M528" i="11"/>
  <c r="M527" i="11"/>
  <c r="M526" i="11"/>
  <c r="M525" i="11"/>
  <c r="M524" i="11"/>
  <c r="M523" i="11"/>
  <c r="M522" i="11"/>
  <c r="M521" i="11"/>
  <c r="M520" i="11"/>
  <c r="M519" i="11"/>
  <c r="M518" i="11"/>
  <c r="M517" i="11"/>
  <c r="M516" i="11"/>
  <c r="M515" i="11"/>
  <c r="M514" i="11"/>
  <c r="M513" i="11"/>
  <c r="M512" i="11"/>
  <c r="M511" i="11"/>
  <c r="M510" i="11"/>
  <c r="M509" i="11"/>
  <c r="M508" i="11"/>
  <c r="M507" i="11"/>
  <c r="M506" i="11"/>
  <c r="M505" i="11"/>
  <c r="M504" i="11"/>
  <c r="M503" i="11"/>
  <c r="M502" i="11"/>
  <c r="M501" i="11"/>
  <c r="M500" i="11"/>
  <c r="M499" i="11"/>
  <c r="M498" i="11"/>
  <c r="M497" i="11"/>
  <c r="M496" i="11"/>
  <c r="M495" i="11"/>
  <c r="M494" i="11"/>
  <c r="M493" i="11"/>
  <c r="M492" i="11"/>
  <c r="M491" i="11"/>
  <c r="M490" i="11"/>
  <c r="M489" i="11"/>
  <c r="M488" i="11"/>
  <c r="M487" i="11"/>
  <c r="M486" i="11"/>
  <c r="M485" i="11"/>
  <c r="M484" i="11"/>
  <c r="M483" i="11"/>
  <c r="M482" i="11"/>
  <c r="M481" i="11"/>
  <c r="M480" i="11"/>
  <c r="M479" i="11"/>
  <c r="M478" i="11"/>
  <c r="M477" i="11"/>
  <c r="M476" i="11"/>
  <c r="M475" i="11"/>
  <c r="M474" i="11"/>
  <c r="M473" i="11"/>
  <c r="M472" i="11"/>
  <c r="M471" i="11"/>
  <c r="M470" i="11"/>
  <c r="M469" i="11"/>
  <c r="M468" i="11"/>
  <c r="M467" i="11"/>
  <c r="M466" i="11"/>
  <c r="M465" i="11"/>
  <c r="M464" i="11"/>
  <c r="M463" i="11"/>
  <c r="M462" i="11"/>
  <c r="M461" i="11"/>
  <c r="M460" i="11"/>
  <c r="M459" i="11"/>
  <c r="M458" i="11"/>
  <c r="M457" i="11"/>
  <c r="M456" i="11"/>
  <c r="M455" i="11"/>
  <c r="M454" i="11"/>
  <c r="M453" i="11"/>
  <c r="M452" i="11"/>
  <c r="M451" i="11"/>
  <c r="M450" i="11"/>
  <c r="M449" i="11"/>
  <c r="M448" i="11"/>
  <c r="M447" i="11"/>
  <c r="M446" i="11"/>
  <c r="M445" i="11"/>
  <c r="M444" i="11"/>
  <c r="M443" i="11"/>
  <c r="M442" i="11"/>
  <c r="M441" i="11"/>
  <c r="M440" i="11"/>
  <c r="M439" i="11"/>
  <c r="M438" i="11"/>
  <c r="M437" i="11"/>
  <c r="M436" i="11"/>
  <c r="M435" i="11"/>
  <c r="M434" i="11"/>
  <c r="M433" i="11"/>
  <c r="M432" i="11"/>
  <c r="M431" i="11"/>
  <c r="M430" i="11"/>
  <c r="M429" i="11"/>
  <c r="M428" i="11"/>
  <c r="M427" i="11"/>
  <c r="M426" i="11"/>
  <c r="M425" i="11"/>
  <c r="M424" i="11"/>
  <c r="M423" i="11"/>
  <c r="M422" i="11"/>
  <c r="M421" i="11"/>
  <c r="M420" i="11"/>
  <c r="M419" i="11"/>
  <c r="M418" i="11"/>
  <c r="M417" i="11"/>
  <c r="M416" i="11"/>
  <c r="M415" i="11"/>
  <c r="M414" i="11"/>
  <c r="M413" i="11"/>
  <c r="M412" i="11"/>
  <c r="M411" i="11"/>
  <c r="M410" i="11"/>
  <c r="M409" i="11"/>
  <c r="M408" i="11"/>
  <c r="M407" i="11"/>
  <c r="M406" i="11"/>
  <c r="M405" i="11"/>
  <c r="M404" i="11"/>
  <c r="M403" i="11"/>
  <c r="M402" i="11"/>
  <c r="M401" i="11"/>
  <c r="M400" i="11"/>
  <c r="M399" i="11"/>
  <c r="M398" i="11"/>
  <c r="M397" i="11"/>
  <c r="M396" i="11"/>
  <c r="M395" i="11"/>
  <c r="M394" i="11"/>
  <c r="M393" i="11"/>
  <c r="M392" i="11"/>
  <c r="M391" i="11"/>
  <c r="M390" i="11"/>
  <c r="M389" i="11"/>
  <c r="M388" i="11"/>
  <c r="M387" i="11"/>
  <c r="M386" i="11"/>
  <c r="M385" i="11"/>
  <c r="M384" i="11"/>
  <c r="M383" i="11"/>
  <c r="M382" i="11"/>
  <c r="M381" i="11"/>
  <c r="M380" i="11"/>
  <c r="M379" i="11"/>
  <c r="M378" i="11"/>
  <c r="M377" i="11"/>
  <c r="M376" i="11"/>
  <c r="M375" i="11"/>
  <c r="M374" i="11"/>
  <c r="M373" i="11"/>
  <c r="M372" i="11"/>
  <c r="M371" i="11"/>
  <c r="M370" i="11"/>
  <c r="M369" i="11"/>
  <c r="M368" i="11"/>
  <c r="M367" i="11"/>
  <c r="M366" i="11"/>
  <c r="M365" i="11"/>
  <c r="M364" i="11"/>
  <c r="M363" i="11"/>
  <c r="M362" i="11"/>
  <c r="M361" i="11"/>
  <c r="M360" i="11"/>
  <c r="M359" i="11"/>
  <c r="M358" i="11"/>
  <c r="M357" i="11"/>
  <c r="M356" i="11"/>
  <c r="M355" i="11"/>
  <c r="M354" i="11"/>
  <c r="M353" i="11"/>
  <c r="M352" i="11"/>
  <c r="M351" i="11"/>
  <c r="M350" i="11"/>
  <c r="M349" i="11"/>
  <c r="M348" i="11"/>
  <c r="M347" i="11"/>
  <c r="M346" i="11"/>
  <c r="M345" i="11"/>
  <c r="M344" i="11"/>
  <c r="M343" i="11"/>
  <c r="M342" i="11"/>
  <c r="M341" i="11"/>
  <c r="M340" i="11"/>
  <c r="M339" i="11"/>
  <c r="M338" i="11"/>
  <c r="M337" i="11"/>
  <c r="M336" i="11"/>
  <c r="M335" i="11"/>
  <c r="M334" i="11"/>
  <c r="M333" i="11"/>
  <c r="M332" i="11"/>
  <c r="M331" i="11"/>
  <c r="M330" i="11"/>
  <c r="M329" i="11"/>
  <c r="M328" i="11"/>
  <c r="M327" i="11"/>
  <c r="M326" i="11"/>
  <c r="M325" i="11"/>
  <c r="M324" i="11"/>
  <c r="M323" i="11"/>
  <c r="M322" i="11"/>
  <c r="M321" i="11"/>
  <c r="M320" i="11"/>
  <c r="M319" i="11"/>
  <c r="M318" i="11"/>
  <c r="M317" i="11"/>
  <c r="M316" i="11"/>
  <c r="M315" i="11"/>
  <c r="M314" i="11"/>
  <c r="M313" i="11"/>
  <c r="M312" i="11"/>
  <c r="M311" i="11"/>
  <c r="M310" i="11"/>
  <c r="M309" i="11"/>
  <c r="M308" i="11"/>
  <c r="M307" i="11"/>
  <c r="M306" i="11"/>
  <c r="M305" i="11"/>
  <c r="M304" i="11"/>
  <c r="M303" i="11"/>
  <c r="M302" i="11"/>
  <c r="M301" i="11"/>
  <c r="M300" i="11"/>
  <c r="M299" i="11"/>
  <c r="M298" i="11"/>
  <c r="M297" i="11"/>
  <c r="M296" i="11"/>
  <c r="M295" i="11"/>
  <c r="M294" i="11"/>
  <c r="M293" i="11"/>
  <c r="M292" i="11"/>
  <c r="M291" i="11"/>
  <c r="M290" i="11"/>
  <c r="M289" i="11"/>
  <c r="M288" i="11"/>
  <c r="M287" i="11"/>
  <c r="M286" i="11"/>
  <c r="M285" i="11"/>
  <c r="M284" i="11"/>
  <c r="M283" i="11"/>
  <c r="M282" i="11"/>
  <c r="M281" i="11"/>
  <c r="M280" i="11"/>
  <c r="M279" i="11"/>
  <c r="M278" i="11"/>
  <c r="M277" i="11"/>
  <c r="M276" i="11"/>
  <c r="M275" i="11"/>
  <c r="M274" i="11"/>
  <c r="M273" i="11"/>
  <c r="M272" i="11"/>
  <c r="M271" i="11"/>
  <c r="M270" i="11"/>
  <c r="M269" i="11"/>
  <c r="M268" i="11"/>
  <c r="M267" i="11"/>
  <c r="M266" i="11"/>
  <c r="M265" i="11"/>
  <c r="M264" i="11"/>
  <c r="M263" i="11"/>
  <c r="M262" i="11"/>
  <c r="M261" i="11"/>
  <c r="M260" i="11"/>
  <c r="M259" i="11"/>
  <c r="M258" i="11"/>
  <c r="M257" i="11"/>
  <c r="M256" i="11"/>
  <c r="M255" i="11"/>
  <c r="M254" i="11"/>
  <c r="M253" i="11"/>
  <c r="M252" i="11"/>
  <c r="M251" i="11"/>
  <c r="M250" i="11"/>
  <c r="M249" i="11"/>
  <c r="M248" i="11"/>
  <c r="M247" i="11"/>
  <c r="M246" i="11"/>
  <c r="M245" i="11"/>
  <c r="M244" i="11"/>
  <c r="M243" i="11"/>
  <c r="M242" i="11"/>
  <c r="M241" i="11"/>
  <c r="M240" i="11"/>
  <c r="M239" i="11"/>
  <c r="M238" i="11"/>
  <c r="M237" i="11"/>
  <c r="M236" i="11"/>
  <c r="M235" i="11"/>
  <c r="M234" i="11"/>
  <c r="M233" i="11"/>
  <c r="M232" i="11"/>
  <c r="M231" i="11"/>
  <c r="M230" i="11"/>
  <c r="M229" i="11"/>
  <c r="M228" i="11"/>
  <c r="M227" i="11"/>
  <c r="M226" i="11"/>
  <c r="M225" i="11"/>
  <c r="M224" i="11"/>
  <c r="M223" i="11"/>
  <c r="M222" i="11"/>
  <c r="M221" i="11"/>
  <c r="M220" i="11"/>
  <c r="M219" i="11"/>
  <c r="M218" i="11"/>
  <c r="M217" i="11"/>
  <c r="M216" i="11"/>
  <c r="M215" i="11"/>
  <c r="M214" i="11"/>
  <c r="M213" i="11"/>
  <c r="M212" i="11"/>
  <c r="M211" i="11"/>
  <c r="M210" i="11"/>
  <c r="M209" i="11"/>
  <c r="M208" i="11"/>
  <c r="M207" i="11"/>
  <c r="M206" i="11"/>
  <c r="M205" i="11"/>
  <c r="M204" i="11"/>
  <c r="M203" i="11"/>
  <c r="M202" i="11"/>
  <c r="M201" i="11"/>
  <c r="M200" i="11"/>
  <c r="M199" i="11"/>
  <c r="M198" i="11"/>
  <c r="M197" i="11"/>
  <c r="M196" i="11"/>
  <c r="M195" i="11"/>
  <c r="M194" i="11"/>
  <c r="M193" i="11"/>
  <c r="M192" i="11"/>
  <c r="M191" i="11"/>
  <c r="M190" i="11"/>
  <c r="M189" i="11"/>
  <c r="M188" i="11"/>
  <c r="M187" i="11"/>
  <c r="M186" i="11"/>
  <c r="M185" i="11"/>
  <c r="M184" i="11"/>
  <c r="M183" i="11"/>
  <c r="M182" i="11"/>
  <c r="M181" i="11"/>
  <c r="M180" i="11"/>
  <c r="M179" i="11"/>
  <c r="M178" i="11"/>
  <c r="M177" i="11"/>
  <c r="M176" i="11"/>
  <c r="M175" i="11"/>
  <c r="M174" i="11"/>
  <c r="M173" i="11"/>
  <c r="M172" i="11"/>
  <c r="M171" i="11"/>
  <c r="M170" i="11"/>
  <c r="M169" i="11"/>
  <c r="M168" i="11"/>
  <c r="M167" i="11"/>
  <c r="M166" i="11"/>
  <c r="M165" i="11"/>
  <c r="M164" i="11"/>
  <c r="M163" i="11"/>
  <c r="M162" i="11"/>
  <c r="M161" i="11"/>
  <c r="M160" i="11"/>
  <c r="M159" i="11"/>
  <c r="M158" i="11"/>
  <c r="M157" i="11"/>
  <c r="M156" i="11"/>
  <c r="M155" i="11"/>
  <c r="M154" i="11"/>
  <c r="M153" i="11"/>
  <c r="M152" i="11"/>
  <c r="M151" i="11"/>
  <c r="M150" i="11"/>
  <c r="M149" i="11"/>
  <c r="M148" i="11"/>
  <c r="M147" i="11"/>
  <c r="M146" i="11"/>
  <c r="M145" i="11"/>
  <c r="M144" i="11"/>
  <c r="M143" i="11"/>
  <c r="M142" i="11"/>
  <c r="M141" i="11"/>
  <c r="M140" i="11"/>
  <c r="M139" i="11"/>
  <c r="M138" i="11"/>
  <c r="M137" i="11"/>
  <c r="M136" i="11"/>
  <c r="M135" i="11"/>
  <c r="M134" i="11"/>
  <c r="M133" i="11"/>
  <c r="M132" i="11"/>
  <c r="M131" i="11"/>
  <c r="M130" i="11"/>
  <c r="M129" i="11"/>
  <c r="M128" i="11"/>
  <c r="M127" i="11"/>
  <c r="M126" i="11"/>
  <c r="M125" i="11"/>
  <c r="M124" i="11"/>
  <c r="M123" i="11"/>
  <c r="M122" i="11"/>
  <c r="M121" i="11"/>
  <c r="M120" i="11"/>
  <c r="M119" i="11"/>
  <c r="M118" i="11"/>
  <c r="M117" i="11"/>
  <c r="M116" i="11"/>
  <c r="M115" i="11"/>
  <c r="M114" i="11"/>
  <c r="M113" i="11"/>
  <c r="M112" i="11"/>
  <c r="M111" i="11"/>
  <c r="M110" i="11"/>
  <c r="M109" i="11"/>
  <c r="M108" i="11"/>
  <c r="M107" i="11"/>
  <c r="M106" i="11"/>
  <c r="M105" i="11"/>
  <c r="M104" i="11"/>
  <c r="M103" i="11"/>
  <c r="M102" i="11"/>
  <c r="M101" i="11"/>
  <c r="M100" i="11"/>
  <c r="M99" i="11"/>
  <c r="M98" i="11"/>
  <c r="M97" i="11"/>
  <c r="M96" i="11"/>
  <c r="M95" i="11"/>
  <c r="M94" i="11"/>
  <c r="M93" i="11"/>
  <c r="M92" i="11"/>
  <c r="M91" i="11"/>
  <c r="M90" i="11"/>
  <c r="M89" i="11"/>
  <c r="M88" i="11"/>
  <c r="M87" i="11"/>
  <c r="M86" i="11"/>
  <c r="M85" i="11"/>
  <c r="M84" i="11"/>
  <c r="M83" i="11"/>
  <c r="M82" i="11"/>
  <c r="M81" i="11"/>
  <c r="M80" i="11"/>
  <c r="M79" i="11"/>
  <c r="M78" i="11"/>
  <c r="M77" i="11"/>
  <c r="M76" i="11"/>
  <c r="M75" i="11"/>
  <c r="M74" i="11"/>
  <c r="M73" i="11"/>
  <c r="M72" i="11"/>
  <c r="M71" i="11"/>
  <c r="M70" i="11"/>
  <c r="M69" i="11"/>
  <c r="M68" i="11"/>
  <c r="M67" i="11"/>
  <c r="M66" i="11"/>
  <c r="M65" i="11"/>
  <c r="M64" i="11"/>
  <c r="M63" i="11"/>
  <c r="M62" i="11"/>
  <c r="M61" i="11"/>
  <c r="M60" i="11"/>
  <c r="M59" i="11"/>
  <c r="M58" i="11"/>
  <c r="M57" i="11"/>
  <c r="M56" i="11"/>
  <c r="M55" i="11"/>
  <c r="M54" i="11"/>
  <c r="M53" i="11"/>
  <c r="M52" i="11"/>
  <c r="M51" i="11"/>
  <c r="M50" i="11"/>
  <c r="M49" i="11"/>
  <c r="M48" i="11"/>
  <c r="M47" i="11"/>
  <c r="M46" i="11"/>
  <c r="M45" i="11"/>
  <c r="M44" i="11"/>
  <c r="M43" i="11"/>
  <c r="M42" i="11"/>
  <c r="M41" i="11"/>
  <c r="M40" i="11"/>
  <c r="M39" i="11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B42" i="6" l="1"/>
  <c r="B41" i="6"/>
  <c r="B40" i="6"/>
  <c r="B39" i="6"/>
  <c r="B38" i="6"/>
  <c r="B37" i="6"/>
  <c r="B36" i="6"/>
  <c r="B35" i="6"/>
  <c r="B49" i="6" l="1"/>
  <c r="F49" i="6" s="1"/>
  <c r="H9" i="7"/>
  <c r="B26" i="20" l="1"/>
  <c r="B24" i="20"/>
  <c r="B20" i="20"/>
  <c r="H10" i="7" l="1"/>
  <c r="B10" i="6" l="1"/>
  <c r="E11" i="3" l="1"/>
  <c r="D12" i="7" l="1"/>
  <c r="C12" i="7"/>
  <c r="H8" i="7"/>
  <c r="B12" i="7" l="1"/>
  <c r="E36" i="3" l="1"/>
  <c r="I45" i="21" s="1"/>
  <c r="F11" i="7" l="1"/>
  <c r="I46" i="21"/>
  <c r="I47" i="21" s="1"/>
  <c r="B8" i="20"/>
  <c r="B12" i="20" s="1"/>
  <c r="B17" i="20" s="1"/>
  <c r="B25" i="20" s="1"/>
  <c r="H11" i="7" l="1"/>
  <c r="H12" i="7" s="1"/>
  <c r="F12" i="7"/>
</calcChain>
</file>

<file path=xl/sharedStrings.xml><?xml version="1.0" encoding="utf-8"?>
<sst xmlns="http://schemas.openxmlformats.org/spreadsheetml/2006/main" count="2866" uniqueCount="1776">
  <si>
    <t>TOTAL INGRESOS</t>
  </si>
  <si>
    <t>TOTAL GASTOS DE OPERACIÓN</t>
  </si>
  <si>
    <t>ASETECA S.A.</t>
  </si>
  <si>
    <t>NOTA 1</t>
  </si>
  <si>
    <t>NOTA 2</t>
  </si>
  <si>
    <t>PATRIMONIO</t>
  </si>
  <si>
    <t>NOTA 3</t>
  </si>
  <si>
    <t>TOTAL PATRIMONIO</t>
  </si>
  <si>
    <t>(San José, Costa Rica)</t>
  </si>
  <si>
    <t>NOTAS A LOS ESTADOS FINANCIEROS</t>
  </si>
  <si>
    <t>(Expresados en colones costarricenses)</t>
  </si>
  <si>
    <t>Depreciación Acumulada</t>
  </si>
  <si>
    <t>TOTAL ACTIVOS FIJOS</t>
  </si>
  <si>
    <t>Representante Legal</t>
  </si>
  <si>
    <t>Contador - Carnet 6665</t>
  </si>
  <si>
    <t>BAC CTA. 928302272 COLONES</t>
  </si>
  <si>
    <t>Equipo y Mobiliario de oficina</t>
  </si>
  <si>
    <t>NOTA Nº 01 - DISPONIBILIDADES</t>
  </si>
  <si>
    <t>TOTAL DISPONIBILIDADES</t>
  </si>
  <si>
    <t>NOTA 4</t>
  </si>
  <si>
    <t>NOTA Nº 03 - ACTIVOS FIJOS</t>
  </si>
  <si>
    <t>NOTA Nº  04 - GASTOS PAGADOS POR ANTICIPADO</t>
  </si>
  <si>
    <t>NOTA Nº  02 - OTRAS CUENTAS POR COBRAR</t>
  </si>
  <si>
    <t>Corresponde al capital social por cobrar a socios</t>
  </si>
  <si>
    <t>Gastos bancarios por manejo de cuenta</t>
  </si>
  <si>
    <t>Mantenimiento sistema de computo</t>
  </si>
  <si>
    <t>TOTAL OTRAS CUENTAS POR COBRAR</t>
  </si>
  <si>
    <t>Caja Chica</t>
  </si>
  <si>
    <t xml:space="preserve">ACTIVO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</si>
  <si>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DISPONIBILIDADES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</si>
  <si>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EFECTIVO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</si>
  <si>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Dinero en Cajas y Bovedas                                                                                                                                                                                                                                 </t>
  </si>
  <si>
    <t xml:space="preserve">COMISIONES, PRIMAS Y CUENTAS POR COBRAR                                                                                                                                                                                                                   </t>
  </si>
  <si>
    <t xml:space="preserve">Comisiones por colocacion de seguros                                                                                                                                                                                                                      </t>
  </si>
  <si>
    <t xml:space="preserve">BIENES MUEBLES E INMUEBLES                                                                                                                                                                                                                                </t>
  </si>
  <si>
    <t xml:space="preserve">EQUIPOS Y MOBILIARIO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</si>
  <si>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Costo de equipos y mobiliario                                                                                                                                                                                                                             </t>
  </si>
  <si>
    <t xml:space="preserve">EQUIPOS DE COMPUTACION                                                                                                                                                                                                                                    </t>
  </si>
  <si>
    <t xml:space="preserve">Costo de equipos de computacion                                                                                                                                                                                                                           </t>
  </si>
  <si>
    <t xml:space="preserve">(DEPRECIACION ACUMULADA BIENES MUEBLES E INMUEBLES)                                                                                                                                                                                                       </t>
  </si>
  <si>
    <t xml:space="preserve">(Depreciacion acumulada del costo de equipos y mobiliario)                                                                                                                                                                                                </t>
  </si>
  <si>
    <t xml:space="preserve">(Depreciacion acumulada del costo de equipos de computacion)                                                                                                                                                                                              </t>
  </si>
  <si>
    <t xml:space="preserve">OTROS ACTIVOS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</si>
  <si>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GASTOS PAGADOS POR ANTICIPADO                                                                                                                                                                                                                             </t>
  </si>
  <si>
    <t xml:space="preserve">1.090.010.020.M.010 </t>
  </si>
  <si>
    <t xml:space="preserve">Impuesto sobre renta pagado por anticipado                                                                                                                                                                                                                </t>
  </si>
  <si>
    <t xml:space="preserve">APORTES PATRIMONIALES NO CAPITALIZADOS                                                                                                                                                                                                                    </t>
  </si>
  <si>
    <t xml:space="preserve">APORTES PARA INCREMENTOS DE CAPITAL                                                                                                                                                                                                                       </t>
  </si>
  <si>
    <t xml:space="preserve">3.020.020.010.1.020 </t>
  </si>
  <si>
    <t xml:space="preserve">Aportes por capitalizar pendiente de autorizar                                                                                                                                                                                                            </t>
  </si>
  <si>
    <t xml:space="preserve">GASTOS OPERATIVOS DIVERSOS                                                                                                                                                                                                                                </t>
  </si>
  <si>
    <t xml:space="preserve">COMISIONES POR SERVICIOS                                                                                                                                                                                                                                  </t>
  </si>
  <si>
    <t xml:space="preserve">Comisiones por corresponsalia                                                                                                                                                                                                                             </t>
  </si>
  <si>
    <t xml:space="preserve">Comisiones por giros y transferencias                                                                                                                                                                                                                     </t>
  </si>
  <si>
    <t xml:space="preserve">GASTOS DE ADMINISTRACION                                                                                                                                                                                                                                  </t>
  </si>
  <si>
    <t xml:space="preserve">GASTOS DE PERSONAL NO TCNICOS                                                                                                                                                                                                                            </t>
  </si>
  <si>
    <t xml:space="preserve">Refrigerios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</si>
  <si>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GASTOS POR SERVICIOS EXTERNOS NO TCNICOS                                                                                                                                                                                                                 </t>
  </si>
  <si>
    <t xml:space="preserve">Servicios de computacion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</si>
  <si>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contratados                                                                                                                                                                                                                               </t>
  </si>
  <si>
    <t xml:space="preserve">GASTOS DE INFRAESTRUCTURA NO TCNICOS                                                                                                                                                                                                                     </t>
  </si>
  <si>
    <t xml:space="preserve">Depreciacion de inmuebles, mobiliario y equipo excepto vehiculos                                                                                                                                                                                          </t>
  </si>
  <si>
    <t xml:space="preserve">GASTOS GENERALES NO TCNICOS                                                                                                                                                                                                                              </t>
  </si>
  <si>
    <t xml:space="preserve">INGRESOS OPERATIVOS DIVERSOS                                                                                                                                                                                                                              </t>
  </si>
  <si>
    <t xml:space="preserve">OTRAS CUENTAS POR COBRAR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</si>
  <si>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cuentas por cobrar                                                                                                                                                                                                                                  </t>
  </si>
  <si>
    <t xml:space="preserve">PATRIMONIO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</si>
  <si>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CAPITAL PAGADO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</si>
  <si>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Capital pagado ordinario                                                                                                                                                                                                                                  </t>
  </si>
  <si>
    <t>TOTAL PASIVO Y PATRIMONIO</t>
  </si>
  <si>
    <t>TOTAL ACTIVO</t>
  </si>
  <si>
    <t>ESTADO DE GANANCIAS Y PERDIDAS</t>
  </si>
  <si>
    <t>INGRESOS</t>
  </si>
  <si>
    <t>TOTAL GASTOS OPERATIVOS DIVERSOS Y DE ADMINISTRACION</t>
  </si>
  <si>
    <t>NOTA 06</t>
  </si>
  <si>
    <t>(Expresado en Colones Costarricenses)</t>
  </si>
  <si>
    <t>ESTADO DE CAMBIOS EN EL PATRIMONIO</t>
  </si>
  <si>
    <t xml:space="preserve">           DETALLE</t>
  </si>
  <si>
    <t>CAPITAL</t>
  </si>
  <si>
    <t>APORTE</t>
  </si>
  <si>
    <t>UTILIDADES</t>
  </si>
  <si>
    <t>TOTAL</t>
  </si>
  <si>
    <t>SOCIAL</t>
  </si>
  <si>
    <t>ACUMULADAS</t>
  </si>
  <si>
    <t>Las notas adjuntas son parte integral de los estados financieros</t>
  </si>
  <si>
    <t>Capital Inicial</t>
  </si>
  <si>
    <t>Aporte de Socios</t>
  </si>
  <si>
    <t>SOCIOS</t>
  </si>
  <si>
    <t>Saldos al 31/12/2016</t>
  </si>
  <si>
    <t xml:space="preserve">CAPITAL SOCIAL Y CAPITAL MÖNIMO FUNCIONAMIENTO                                                                                                                                                                                                            </t>
  </si>
  <si>
    <t xml:space="preserve">Cuentas corrientes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</si>
  <si>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1.010.030.010.M.010 </t>
  </si>
  <si>
    <t xml:space="preserve">DEPOSITOS A LA VISTA EN ENTIDADES FINANCIERAS DEL PAÖS                                                                                                                                                                                                    </t>
  </si>
  <si>
    <t>MOVIMIENTO MENSUAL</t>
  </si>
  <si>
    <t>BALANCE DE COMPROBACION</t>
  </si>
  <si>
    <t>CUENTA</t>
  </si>
  <si>
    <t>FECHA</t>
  </si>
  <si>
    <t>OCEANICA DE SEGUROS</t>
  </si>
  <si>
    <t>TC</t>
  </si>
  <si>
    <t>DOLARES</t>
  </si>
  <si>
    <t>COLONES</t>
  </si>
  <si>
    <t>CLIENTE</t>
  </si>
  <si>
    <t>FACTURA</t>
  </si>
  <si>
    <t>José Luis Martí Michelangeli</t>
  </si>
  <si>
    <t xml:space="preserve">Lic. Ana Hernández </t>
  </si>
  <si>
    <t>ASETECA SOCIEDAD AGENCIA DE SEGUROS S.A.</t>
  </si>
  <si>
    <t xml:space="preserve">Comisiones por colocación de seguros                                                                                                                                                                                                                      </t>
  </si>
  <si>
    <t xml:space="preserve">Comisiones por corresponsalía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</si>
  <si>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computación                                                                                                                                                                                                                                  </t>
  </si>
  <si>
    <t xml:space="preserve">Depreciación de inmuebles, mobiliario y equipo excepto vehículos                                                                                                                                                                                          </t>
  </si>
  <si>
    <t xml:space="preserve">Papelería, útiles y otros materiales                                                                                                                                                                                                                      </t>
  </si>
  <si>
    <t xml:space="preserve">Utilidades de ejercicios anteriores                                                                                                                                                                                                                       </t>
  </si>
  <si>
    <t xml:space="preserve">3.050.010.010.1.010 </t>
  </si>
  <si>
    <t xml:space="preserve">002 Utilidades de ejercicios anteriores               </t>
  </si>
  <si>
    <t xml:space="preserve">003 *APORTE SOCIOS*                                   </t>
  </si>
  <si>
    <t xml:space="preserve">20 APORTES PARA INCREMENTOS DE CAPITAL               </t>
  </si>
  <si>
    <t xml:space="preserve">302 APORTES PATRIMONIALES NO CAPITALIZADOS            </t>
  </si>
  <si>
    <t xml:space="preserve">001 *CAPITAL PAGADO ORDINARIO   *                     </t>
  </si>
  <si>
    <t xml:space="preserve">10 CAPITAL PAGADO                                    </t>
  </si>
  <si>
    <t xml:space="preserve">301 CAPITAL SOCIAL Y CAPITAL MÖNIMO FUNCIONAMIENTO    </t>
  </si>
  <si>
    <t xml:space="preserve">005 *IMPUESTO SOBRE RENTA PAGADO POR ANTICIPADO*      </t>
  </si>
  <si>
    <t xml:space="preserve">10 GASTOS PAGADOS POR ANTICIPADO                     </t>
  </si>
  <si>
    <t xml:space="preserve">109 OTROS ACTIVOS                                     </t>
  </si>
  <si>
    <t>003 *(DEPRECIACION ACUMULADA DEL COSTO DE EQUIPOS DE *</t>
  </si>
  <si>
    <t>001 *(DEPRECIACION ACUMULADA DEL COSTO DE EQUIPOS Y M*</t>
  </si>
  <si>
    <t>09 (DEPRECIACION ACUMULADA BIENES MUEBLES E INMUEBLES</t>
  </si>
  <si>
    <t xml:space="preserve">001 Costo de equipos de computacion                   </t>
  </si>
  <si>
    <t xml:space="preserve">03 EQUIPOS DE COMPUTACION                            </t>
  </si>
  <si>
    <t xml:space="preserve">001 Costo de equipos y mobiliario                     </t>
  </si>
  <si>
    <t xml:space="preserve">02 EQUIPOS Y MOBILIARIO                              </t>
  </si>
  <si>
    <t xml:space="preserve">108 BIENES MUEBLES E INMUEBLES                        </t>
  </si>
  <si>
    <t xml:space="preserve">006 *CXC CAPITAL SOCIAL SOCIOS*                       </t>
  </si>
  <si>
    <t xml:space="preserve">08 OTRAS CUENTAS POR COBRAR                          </t>
  </si>
  <si>
    <t xml:space="preserve">104 COMISIONES, PRIMAS Y CUENTAS POR COBRAR           </t>
  </si>
  <si>
    <t xml:space="preserve">002 BAC.928302280 Y 928302272.CUENTAS CORRIENTES      </t>
  </si>
  <si>
    <t xml:space="preserve">03 DEPoSITOS A LA VISTA EN ENTIDADES FINANCIERAS DEL </t>
  </si>
  <si>
    <t xml:space="preserve">001 Dinero en Cajas y Bovedas                         </t>
  </si>
  <si>
    <t xml:space="preserve">01 EFECTIVO                                          </t>
  </si>
  <si>
    <t xml:space="preserve">101 DISPONIBILIDADES                                  </t>
  </si>
  <si>
    <t>ASETECA S.A. - SOCIEDAD AGENCIA DE SEGUROS</t>
  </si>
  <si>
    <t xml:space="preserve">BALANCE DE AUXILIARES MIRIAM    </t>
  </si>
  <si>
    <t>ACUMULADO</t>
  </si>
  <si>
    <t xml:space="preserve">10000000 ACTIVO                                            </t>
  </si>
  <si>
    <t xml:space="preserve">10100000 DISPONIBILIDADES                                  </t>
  </si>
  <si>
    <t xml:space="preserve">10103000 DEPoSITOS A LA VISTA EN ENTIDADES FINANCIERAS DEL </t>
  </si>
  <si>
    <t>10103001 Cuentas corrientes y depositos a la vista en Banco</t>
  </si>
  <si>
    <t xml:space="preserve">10103002 BAC.928302280 Y 928302272.CUENTAS CORRIENTES      </t>
  </si>
  <si>
    <t xml:space="preserve">10103003 ** CTA. PUENTE:TRASPASO FONDOS**                  </t>
  </si>
  <si>
    <t xml:space="preserve">10400000 COMISIONES, PRIMAS Y CUENTAS POR COBRAR           </t>
  </si>
  <si>
    <t xml:space="preserve">10402000 COMISIONES POR COBRAR                             </t>
  </si>
  <si>
    <t xml:space="preserve">10402001 *CUENTAS POR COBRAR COMISIONES*                   </t>
  </si>
  <si>
    <t>10809000 (DEPRECIACION ACUMULADA BIENES MUEBLES E INMUEBLES</t>
  </si>
  <si>
    <t>10809001 *(DEPRECIACION ACUMULADA DEL COSTO DE EQUIPOS Y M*</t>
  </si>
  <si>
    <t>10809003 *(DEPRECIACION ACUMULADA DEL COSTO DE EQUIPOS DE *</t>
  </si>
  <si>
    <t xml:space="preserve">10900000 OTROS ACTIVOS                                     </t>
  </si>
  <si>
    <t xml:space="preserve">10910000 GASTOS PAGADOS POR ANTICIPADO                     </t>
  </si>
  <si>
    <t xml:space="preserve">10910004 Impuestos pagados por anticipado                  </t>
  </si>
  <si>
    <t xml:space="preserve">10910005 *IMPUESTO SOBRE RENTA PAGADO POR ANTICIPADO*      </t>
  </si>
  <si>
    <t xml:space="preserve">30510001 Utilidades de ejercicios anteriores sin afectar   </t>
  </si>
  <si>
    <t xml:space="preserve">30510002 Utilidades de ejercicios anteriores               </t>
  </si>
  <si>
    <t xml:space="preserve">40600000 GASTOS OPERATIVOS DIVERSOS                        </t>
  </si>
  <si>
    <t xml:space="preserve">40610000 COMISIONES POR SERVICIOS                          </t>
  </si>
  <si>
    <t xml:space="preserve">40610001 *COMISIONES AGENTES*                              </t>
  </si>
  <si>
    <t xml:space="preserve">40610002 *COMISIONES POR GIROS Y TRANSFERENCIAS*           </t>
  </si>
  <si>
    <t xml:space="preserve">40610014 Comisiones por servicios de las bolsas de valores </t>
  </si>
  <si>
    <t xml:space="preserve">40610020 Comisiones por cambio de divisas                  </t>
  </si>
  <si>
    <t xml:space="preserve">40700000 GASTOS DE ADMINISTRACION                          </t>
  </si>
  <si>
    <t xml:space="preserve">40710000 GASTOS DE PERSONAL NO TCNICOS                    </t>
  </si>
  <si>
    <t xml:space="preserve">40710013 Refrigerios                                       </t>
  </si>
  <si>
    <t xml:space="preserve">40720000 GASTOS POR SERVICIOS EXTERNOS NO TCNICOS         </t>
  </si>
  <si>
    <t xml:space="preserve">40720001 *SERVICIOS DE COMPUTACION  *                      </t>
  </si>
  <si>
    <t xml:space="preserve">40720014 *ALEJANDRA-CONTA*                                 </t>
  </si>
  <si>
    <t xml:space="preserve">40730000 GASTOS DE MOVILIDAD Y COMUNICACIONES NO TCNICOS  </t>
  </si>
  <si>
    <t xml:space="preserve">40740000 GASTOS DE INFRAESTRUCTURA NO TCNICOS             </t>
  </si>
  <si>
    <t>40740002 Mantenimiento y reparacion de inmuebles, mobiliari</t>
  </si>
  <si>
    <t>40740006 *DEPRECIACION DE INMUEBLES, MOBILIARIO Y EQUIPO E*</t>
  </si>
  <si>
    <t xml:space="preserve">40750000 GASTOS GENERALES NO TCNICOS                      </t>
  </si>
  <si>
    <t xml:space="preserve">40750004 *PAPELERIA, UTILES Y OTROS MATERIALES*            </t>
  </si>
  <si>
    <t xml:space="preserve">50000000 INGRESOS                                          </t>
  </si>
  <si>
    <t xml:space="preserve">50600000 INGRESOS OPERATIVOS DIVERSOS                      </t>
  </si>
  <si>
    <t xml:space="preserve">50610000 COMISIONES POR SERVICIOS                          </t>
  </si>
  <si>
    <t xml:space="preserve">50610001 *SE REGISTRAN LOS INGRESOS POR COMISIONES*        </t>
  </si>
  <si>
    <t xml:space="preserve">204 CUENTAS POR PAGAR Y PROVISIONES                   </t>
  </si>
  <si>
    <t xml:space="preserve">CUENTAS POR PAGAR Y PROVISIONES                                                                                                                                                                                                                           </t>
  </si>
  <si>
    <t xml:space="preserve">305 RESULTADOS ACUMULADOS DE EJERCICIOS ANTERIORES    </t>
  </si>
  <si>
    <t xml:space="preserve">RESULTADOS ACUMULADOS DE EJERCICIOS ANTERIORES                                                                                                                                                                                                            </t>
  </si>
  <si>
    <t xml:space="preserve">10 UTILIDADES ACUMULADAS DE EJERCICIOS ANTERIORES    </t>
  </si>
  <si>
    <t xml:space="preserve">UTILIDADES ACUMULADAS DE EJERCICIOS ANTERIORES                                                                                                                                                                                                            </t>
  </si>
  <si>
    <t xml:space="preserve">406 GASTOS OPERATIVOS DIVERSOS                        </t>
  </si>
  <si>
    <t xml:space="preserve">10 COMISIONES POR SERVICIOS                          </t>
  </si>
  <si>
    <t xml:space="preserve">001 *COMISIONES AGENTES*                              </t>
  </si>
  <si>
    <t xml:space="preserve">002 *COMISIONES POR GIROS Y TRANSFERENCIAS*           </t>
  </si>
  <si>
    <t xml:space="preserve">407 GASTOS DE ADMINISTRACION                          </t>
  </si>
  <si>
    <t xml:space="preserve">20 GASTOS POR SERVICIOS EXTERNOS NO TCNICOS         </t>
  </si>
  <si>
    <t xml:space="preserve">001 *SERVICIOS DE COMPUTACION  *                      </t>
  </si>
  <si>
    <t xml:space="preserve">014 *ALEJANDRA-CONTA*                                 </t>
  </si>
  <si>
    <t xml:space="preserve">40 GASTOS DE INFRAESTRUCTURA NO TCNICOS             </t>
  </si>
  <si>
    <t>002 Mantenimiento y reparacion de inmuebles, mobiliari</t>
  </si>
  <si>
    <t xml:space="preserve">Mantenimiento y reparacion de inmuebles, mobiliario y equipo, excepto vehiculos                                                                                                                                                                           </t>
  </si>
  <si>
    <t>006 *DEPRECIACION DE INMUEBLES, MOBILIARIO Y EQUIPO E*</t>
  </si>
  <si>
    <t xml:space="preserve">506 INGRESOS OPERATIVOS DIVERSOS                      </t>
  </si>
  <si>
    <t xml:space="preserve">001 *SE REGISTRAN LOS INGRESOS POR COMISIONES*        </t>
  </si>
  <si>
    <t>PERDIDA DEL PERIODO ANTES DEL IMPUESTO DE RENTA</t>
  </si>
  <si>
    <t>PASIVO</t>
  </si>
  <si>
    <t>TOTAL PASIVO</t>
  </si>
  <si>
    <t>DEPOSITOS</t>
  </si>
  <si>
    <t>COL</t>
  </si>
  <si>
    <t>DOL</t>
  </si>
  <si>
    <t>DEPOSITO COL</t>
  </si>
  <si>
    <t>DEPOSITO DOL</t>
  </si>
  <si>
    <t>TOTAL COMISIONES</t>
  </si>
  <si>
    <t>RETENCION</t>
  </si>
  <si>
    <t>TOTAL DEP</t>
  </si>
  <si>
    <t>TOTAL GENERAL DEBITOS Y CREDITO BALANCEADO</t>
  </si>
  <si>
    <t>ASIENTO BALANCEADO</t>
  </si>
  <si>
    <t xml:space="preserve">*(DEPRECIACION ACUMULADA </t>
  </si>
  <si>
    <t>108-09-003</t>
  </si>
  <si>
    <t>108-09-001</t>
  </si>
  <si>
    <t>*DEPRECIACION DE INMUEBLE</t>
  </si>
  <si>
    <t>407-40-006</t>
  </si>
  <si>
    <t>*CUENTAS POR COBRAR COMIS</t>
  </si>
  <si>
    <t>104-02-001</t>
  </si>
  <si>
    <t>*SE REGISTRAN LOS INGRESO</t>
  </si>
  <si>
    <t>506-10-001</t>
  </si>
  <si>
    <t>CREDITOS</t>
  </si>
  <si>
    <t>DEBITOS</t>
  </si>
  <si>
    <t>DESCRIPCION</t>
  </si>
  <si>
    <t>DETALLE</t>
  </si>
  <si>
    <t>REFERENCIA</t>
  </si>
  <si>
    <t>SECCION</t>
  </si>
  <si>
    <t>NUM.ASIENTO</t>
  </si>
  <si>
    <t>REGISTRO</t>
  </si>
  <si>
    <t>SISTEMA DE CONTABILIDAD</t>
  </si>
  <si>
    <t xml:space="preserve">ASETECA S.A. - SOCIEDAD AGENCIA DE SEGUROS USUARIO:MIRIAM    </t>
  </si>
  <si>
    <t xml:space="preserve">SISTEMA DE CONTABILIDAD MIRIAM    </t>
  </si>
  <si>
    <t>NUMERO MOVIM.</t>
  </si>
  <si>
    <t>GIRADO</t>
  </si>
  <si>
    <t>PROV</t>
  </si>
  <si>
    <t>MONTO</t>
  </si>
  <si>
    <t>T.C.</t>
  </si>
  <si>
    <t xml:space="preserve">101-03-002  BAC.928302280 Y 928302272.CUENTAS CORRIENTES      </t>
  </si>
  <si>
    <t xml:space="preserve">    </t>
  </si>
  <si>
    <t xml:space="preserve">              </t>
  </si>
  <si>
    <t xml:space="preserve">TOTAL: 101-03-002 BAC.928302280 Y 928302272.CUENTAS CORRIENTES       </t>
  </si>
  <si>
    <t>CUADRADO</t>
  </si>
  <si>
    <t>TOTAL CHEQUES</t>
  </si>
  <si>
    <t xml:space="preserve">BAC.928302280 Y 928302272.CUENTAS CORRIENTES      </t>
  </si>
  <si>
    <t xml:space="preserve">        </t>
  </si>
  <si>
    <t>TOTAL DEPOSITOS</t>
  </si>
  <si>
    <t xml:space="preserve">TF: Transferencia Fondos                          </t>
  </si>
  <si>
    <t>TOTAL NOTAS CREDITO-DEBITO</t>
  </si>
  <si>
    <t>10809002 (Depreciacion acumulada de la revaluacion de equip</t>
  </si>
  <si>
    <t xml:space="preserve">40610015 Cuota de mantenimiento                            </t>
  </si>
  <si>
    <t xml:space="preserve">40610016 Comisiones por volumen de negociacion             </t>
  </si>
  <si>
    <t xml:space="preserve">40610017 Comisiones por el fondo de garantia               </t>
  </si>
  <si>
    <t xml:space="preserve">40610018 Tarifas por servicios diversos                    </t>
  </si>
  <si>
    <t xml:space="preserve">40610019 Comisiones por colocacion de seguros              </t>
  </si>
  <si>
    <t>40610021 Comisiones de entrada o salida de fondos de invers</t>
  </si>
  <si>
    <t xml:space="preserve">40710001 Sueldos y bonificaciones de personal permanente   </t>
  </si>
  <si>
    <t xml:space="preserve">40710002 Sueldos y bonificaciones de personal contratado   </t>
  </si>
  <si>
    <t xml:space="preserve">40710003 Remuneraciones a directores y fiscales            </t>
  </si>
  <si>
    <t xml:space="preserve">40710004 Tiempo extraordinario                             </t>
  </si>
  <si>
    <t xml:space="preserve">40710005 Viaticos                                          </t>
  </si>
  <si>
    <t xml:space="preserve">40710006 Decimo tercer sueldo                              </t>
  </si>
  <si>
    <t xml:space="preserve">40710007 Vacaciones                                        </t>
  </si>
  <si>
    <t xml:space="preserve">40710008 Incentivos                                        </t>
  </si>
  <si>
    <t xml:space="preserve">40710009 Gastos de representacion fijos                    </t>
  </si>
  <si>
    <t xml:space="preserve">40710010 Otras retribuciones                               </t>
  </si>
  <si>
    <t xml:space="preserve">40710011 Gasto por aporte al Auxilio de Cesantia           </t>
  </si>
  <si>
    <t xml:space="preserve">40710012 Cargas sociales patronales                        </t>
  </si>
  <si>
    <t xml:space="preserve">40710014 Vestimenta                                        </t>
  </si>
  <si>
    <t xml:space="preserve">40710015 Capacitacion                                      </t>
  </si>
  <si>
    <t xml:space="preserve">40710016 Seguros para el personal                          </t>
  </si>
  <si>
    <t>40710017 Mantenimiento de bienes asignados para uso del per</t>
  </si>
  <si>
    <t xml:space="preserve">40710018 Salario escolar                                   </t>
  </si>
  <si>
    <t xml:space="preserve">40710019 Fondo de capitalizacion laboral                   </t>
  </si>
  <si>
    <t>40710020 Pago a empleados basado valor razonable instrument</t>
  </si>
  <si>
    <t xml:space="preserve">40710021 Otros gastos de personal                          </t>
  </si>
  <si>
    <t xml:space="preserve">40720002 Servicios de seguridad                            </t>
  </si>
  <si>
    <t xml:space="preserve">40720003 Servicios de informacion                          </t>
  </si>
  <si>
    <t xml:space="preserve">40720004 Servicios de limpieza                             </t>
  </si>
  <si>
    <t xml:space="preserve">40720005 Asesoria juridica                                 </t>
  </si>
  <si>
    <t xml:space="preserve">40720007 Consultoria externa                               </t>
  </si>
  <si>
    <t xml:space="preserve">40720008 Servicios Medicos                                 </t>
  </si>
  <si>
    <t xml:space="preserve">40720009 Servicios de tasacion                             </t>
  </si>
  <si>
    <t xml:space="preserve">40720011 Calificacion de Riesgo                            </t>
  </si>
  <si>
    <t xml:space="preserve">40720012 Servicios de gestion de riesgos                   </t>
  </si>
  <si>
    <t xml:space="preserve">40720013 Servicios de correduria bursatil                  </t>
  </si>
  <si>
    <t xml:space="preserve">40730001 Pasajes y fletes                                  </t>
  </si>
  <si>
    <t xml:space="preserve">40730002 Seguros sobre vehiculos                           </t>
  </si>
  <si>
    <t>40730003 Mantenimiento, reparacion y materiales para vehicu</t>
  </si>
  <si>
    <t xml:space="preserve">40730004 Alquiler de vehiculos                             </t>
  </si>
  <si>
    <t xml:space="preserve">40730005 Depreciacion de vehiculos                         </t>
  </si>
  <si>
    <t xml:space="preserve">40730006 Perdida por deterioro de vehiculos                </t>
  </si>
  <si>
    <t xml:space="preserve">40730007 Telefonos, telex, fax                             </t>
  </si>
  <si>
    <t xml:space="preserve">40730008 Otros gastos de movilidad y comunicaciones        </t>
  </si>
  <si>
    <t xml:space="preserve">40740001 Seguros sobre bienes de uso excepto vehiculos     </t>
  </si>
  <si>
    <t xml:space="preserve">40740004 Alquiler de inmuebles                             </t>
  </si>
  <si>
    <t xml:space="preserve">40740005 Alquiler de muebles y equipos                     </t>
  </si>
  <si>
    <t>40740007 Amortizacion de mejoras a propiedades tomadas en a</t>
  </si>
  <si>
    <t>40740008 Perdida por deterioro de inmuebles, mobiliario y e</t>
  </si>
  <si>
    <t>40740009 Perdida por deterioro de bienes tomados en arrenda</t>
  </si>
  <si>
    <t xml:space="preserve">40740010 Otros gastos de infraestructura                   </t>
  </si>
  <si>
    <t xml:space="preserve">40750001 Otros seguros                                     </t>
  </si>
  <si>
    <t>40750002 Amortizacion de gastos de organizacion e instalaci</t>
  </si>
  <si>
    <t xml:space="preserve">40750003 Amortizacion de otros cargos diferidos            </t>
  </si>
  <si>
    <t xml:space="preserve">10 GASTOS DE PERSONAL NO TCNICOS                    </t>
  </si>
  <si>
    <t xml:space="preserve">013 Refrigerios                                       </t>
  </si>
  <si>
    <t xml:space="preserve">004 Servicios de limpieza                             </t>
  </si>
  <si>
    <t xml:space="preserve">Servicios de limpieza                                                                                                                                                                                                                                     </t>
  </si>
  <si>
    <t xml:space="preserve">50 GASTOS GENERALES NO TCNICOS                      </t>
  </si>
  <si>
    <t xml:space="preserve">004 *PAPELERIA, UTILES Y OTROS MATERIALES*            </t>
  </si>
  <si>
    <t xml:space="preserve">Papeleria, utiles y otros materiales                                                                                                                                                                                                                      </t>
  </si>
  <si>
    <t>SIN RETENCION</t>
  </si>
  <si>
    <t>NULA</t>
  </si>
  <si>
    <t>RET. COLONES</t>
  </si>
  <si>
    <t xml:space="preserve">10800000 BIENES MUEBLES E INMUEBLES                        </t>
  </si>
  <si>
    <t xml:space="preserve">20000000 PASIVO                                            </t>
  </si>
  <si>
    <t xml:space="preserve">20402000 CUENTAS Y COMISIONES POR PAGAR DIVERSAS           </t>
  </si>
  <si>
    <t xml:space="preserve">20402001 Honorarios por pagar                              </t>
  </si>
  <si>
    <t xml:space="preserve">20402002 Acreedores por adquisicion de bienes y servicios  </t>
  </si>
  <si>
    <t xml:space="preserve">20402003 Impuestos por pagar por cuenta de la entidad      </t>
  </si>
  <si>
    <t xml:space="preserve">20402004 Aportaciones patronales por pagar                 </t>
  </si>
  <si>
    <t xml:space="preserve">30000000 PATRIMONIO                                        </t>
  </si>
  <si>
    <t xml:space="preserve">30100000 CAPITAL SOCIAL Y CAPITAL MÖNIMO FUNCIONAMIENTO    </t>
  </si>
  <si>
    <t xml:space="preserve">40000000 GASTOS                                            </t>
  </si>
  <si>
    <t xml:space="preserve">005 Asesoria juridica                                 </t>
  </si>
  <si>
    <t xml:space="preserve">Asesoria juridica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</si>
  <si>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(Perdida neta del periodo)                                                                                                                                                                                                                                </t>
  </si>
  <si>
    <t>NOTA 5</t>
  </si>
  <si>
    <t xml:space="preserve">CUENTAS Y COMISIONES POR PAGAR DIVERSAS                                                                                                                                                                                                                   </t>
  </si>
  <si>
    <t xml:space="preserve">Impuestos por pagar por cuenta de la entidad                                                                                                                                                                                                              </t>
  </si>
  <si>
    <t>NOTA Nº  05 - CUENTAS POR PAGAR Y PROVISIONES</t>
  </si>
  <si>
    <t>NOTA Nº  06 - INGRESOS OPERATIVOS DIVERSOS</t>
  </si>
  <si>
    <t>NOTA Nº  07 - GASTOS DE OPERACIÓN</t>
  </si>
  <si>
    <t>Honorario profesionales Lic. David Abarca Campos</t>
  </si>
  <si>
    <t>Atención a empleados</t>
  </si>
  <si>
    <t>Mantenimiento y reparación de instalaciones</t>
  </si>
  <si>
    <t>Gastos por depreciación</t>
  </si>
  <si>
    <t>Papelería para manejo de oficina</t>
  </si>
  <si>
    <t>NOTA 07</t>
  </si>
  <si>
    <t>Perdida del Periodo</t>
  </si>
  <si>
    <t>BALANCE SITUACION</t>
  </si>
  <si>
    <t>ESTADO DE GANACIAS Y PERDIDAS</t>
  </si>
  <si>
    <t>NOTAS A LOS ESTADOS</t>
  </si>
  <si>
    <t xml:space="preserve">Partidas que no requieren uso de efectivo: </t>
  </si>
  <si>
    <t>Depreciación y Amortización</t>
  </si>
  <si>
    <t>Perdida Neta</t>
  </si>
  <si>
    <t>ESTADO DE FLUJOS DE EFECTIVO</t>
  </si>
  <si>
    <t>Efectivo y Equivalentes de Efectivo provisto por (usado en) actividades de Operación</t>
  </si>
  <si>
    <t>Mas (Menos)</t>
  </si>
  <si>
    <t>mas</t>
  </si>
  <si>
    <t>Efectivo provisto (usado) - Neto por Cambios en:</t>
  </si>
  <si>
    <t xml:space="preserve">Cuentas por Cobrar </t>
  </si>
  <si>
    <t>Otros Activos</t>
  </si>
  <si>
    <t>Efectivo y Equivalentes de Efectivo provisto por (usado en) actividades de Financiamiento</t>
  </si>
  <si>
    <t>Mobiliario y equipo de oficina</t>
  </si>
  <si>
    <t>Equipo de Computo</t>
  </si>
  <si>
    <t>Aumento en efectivo y equivalentes de efectivo</t>
  </si>
  <si>
    <t>Efectivo y Equivalentes de Efectivo al Inicio de Año</t>
  </si>
  <si>
    <t>FLUJO DE EFECTIVO</t>
  </si>
  <si>
    <t>Total de Fondos Generados Internamente</t>
  </si>
  <si>
    <t>Efectivo y Equivalentes de Efectivo provisto por (usado en) actividades de Inversión</t>
  </si>
  <si>
    <t xml:space="preserve">40720006 *PALMA CONSULTORES*-AUDITORIA ESTADOS SUGESE      </t>
  </si>
  <si>
    <t xml:space="preserve">40720010 *SERVICIOS DE MENSAJERIA                          </t>
  </si>
  <si>
    <t xml:space="preserve">40740003 *AGUA Y ENERGIA ELECTRICA*                        </t>
  </si>
  <si>
    <t xml:space="preserve">02 CUENTAS Y COMISIONES POR PAGAR DIVERSAS           </t>
  </si>
  <si>
    <t xml:space="preserve">003 Impuestos por pagar por cuenta de la entidad      </t>
  </si>
  <si>
    <t xml:space="preserve">006 *PALMA CONSULTORES*-AUDITORIA ESTADOS SUGESE      </t>
  </si>
  <si>
    <t xml:space="preserve">Auditoria externa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</si>
  <si>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010 *SERVICIOS DE MENSAJERIA                          </t>
  </si>
  <si>
    <t xml:space="preserve">Servicios de mensajeria                                                                                                                                                                                                                                   </t>
  </si>
  <si>
    <t xml:space="preserve">003 *AGUA Y ENERGIA ELECTRICA*                        </t>
  </si>
  <si>
    <t xml:space="preserve">Agua y energia electrica                                                                                                                                                                                                                                  </t>
  </si>
  <si>
    <t xml:space="preserve">GASTOS DE INFRAESTRUCTURA NO TECNICOS                                                                                                                                                                                                                     </t>
  </si>
  <si>
    <t>BALANCE DE SITUACION</t>
  </si>
  <si>
    <t xml:space="preserve">CAPITAL SOCIAL Y CAPITAL MINIMO FUNCIONAMIENTO                                                                                                                                                                                                            </t>
  </si>
  <si>
    <t xml:space="preserve">Asesoría jurídica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</si>
  <si>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mensajería                                                                                                                                                                                                                                   </t>
  </si>
  <si>
    <t xml:space="preserve">Mant. y rep. de inmuebles, mobiliario y equipo, excepto vehículos                                                                                                                                                                           </t>
  </si>
  <si>
    <t xml:space="preserve">Agua y energía eléctrica                                                                                                                                                                                                                                  </t>
  </si>
  <si>
    <t>Auditoria externa Palma Consultores</t>
  </si>
  <si>
    <t>Honorarios profesiones pagados Alejandra Babino, Roció Umaña y Miriam Hernández</t>
  </si>
  <si>
    <t>José Luis Martí Michelangeli                                                                  Lic. Ana Hernández</t>
  </si>
  <si>
    <t>Equipos de Computación</t>
  </si>
  <si>
    <t>Corresponde al porcentaje del 2% retenido del Impuesto de Renta sobre la facturación</t>
  </si>
  <si>
    <t>Corresponde a las comisiones ganadas por la colocación de seguros con OCEANICA</t>
  </si>
  <si>
    <t>Representante Legal                                                                            Contador - Carnet 6665</t>
  </si>
  <si>
    <t>** CTA. PUENTE:TRASPASO F</t>
  </si>
  <si>
    <t>101-03-003</t>
  </si>
  <si>
    <t>NO HUBO RETENCION</t>
  </si>
  <si>
    <t>Set/2017</t>
  </si>
  <si>
    <t xml:space="preserve">10101000 EFECTIVO                                          </t>
  </si>
  <si>
    <t xml:space="preserve">10101001 Dinero en Cajas y Bovedas                         </t>
  </si>
  <si>
    <t xml:space="preserve">10101002 Efectivo en transito                              </t>
  </si>
  <si>
    <t xml:space="preserve">10102000 DEPoSITOS A LA VISTA EN EL BCCR                   </t>
  </si>
  <si>
    <t xml:space="preserve">10102001 Cuenta corriente en el BCCR                       </t>
  </si>
  <si>
    <t>10103004 Cuentas corrientes y otras cuentas a la vista en E</t>
  </si>
  <si>
    <t xml:space="preserve">10103005 Cuentas corrientes                                </t>
  </si>
  <si>
    <t xml:space="preserve">10103006 Otras cuentas a la vista                          </t>
  </si>
  <si>
    <t>10103007 Depositos a la vista y cuentas corrientes en entid</t>
  </si>
  <si>
    <t>10103008 Otros depositos a la vista y cuentas corrientes en</t>
  </si>
  <si>
    <t xml:space="preserve">10103009 Depositos Over Night en entidades financieras del </t>
  </si>
  <si>
    <t xml:space="preserve">10104000 DEPoSITOS A LA VISTA EN ENTIDADES FINANCIERAS DEL </t>
  </si>
  <si>
    <t>10104001 Cuentas corrientes en entidades financieras del ex</t>
  </si>
  <si>
    <t xml:space="preserve">10104002 Depositos y otras cuentas a la vista en entidades </t>
  </si>
  <si>
    <t>10104003 Cuentas corrientes y depositos a la vista  en enti</t>
  </si>
  <si>
    <t xml:space="preserve">10104004 Depositos Over Night en entidades financieras del </t>
  </si>
  <si>
    <t xml:space="preserve">10105000 DOCUMENTOS DE COBRO INMEDIATO                     </t>
  </si>
  <si>
    <t>10105001 Documentos para Sistema Integrado de Pago Electron</t>
  </si>
  <si>
    <t>10105002 Documentos para Sistema Integrado de Pago Electron</t>
  </si>
  <si>
    <t>10105003 Documentos para Sistema Integrado de Pago Electron</t>
  </si>
  <si>
    <t xml:space="preserve">10106000 DISPONIBILIDADES RESTRINGIDAS                     </t>
  </si>
  <si>
    <t>10106001 Garantias/llamadas a margen de instrumentos financ</t>
  </si>
  <si>
    <t>10106002 Llamadas a margen de instrumentos financieros deri</t>
  </si>
  <si>
    <t xml:space="preserve">10106003 Llamadas a margen por reporto tripartito          </t>
  </si>
  <si>
    <t xml:space="preserve">10106004 Llamadas a margen por reporto tripartito          </t>
  </si>
  <si>
    <t xml:space="preserve">10106005 Llamadas a margen por reporto                     </t>
  </si>
  <si>
    <t xml:space="preserve">10106006 Llamadas a margen por reporto                     </t>
  </si>
  <si>
    <t xml:space="preserve">10106007 Llamadas a margen por operaciones a plazo         </t>
  </si>
  <si>
    <t xml:space="preserve">10106008 Llamadas a margen por operaciones a plazo         </t>
  </si>
  <si>
    <t>10106009 Liquidacion de operaciones de compra venta de divi</t>
  </si>
  <si>
    <t>10106010 Liquidacion de operaciones de compra venta de divi</t>
  </si>
  <si>
    <t xml:space="preserve">10106011 Efectivo aportado por prestamo de valores         </t>
  </si>
  <si>
    <t xml:space="preserve">10106012 Efectivo aportado por prestamo de valores         </t>
  </si>
  <si>
    <t xml:space="preserve">10106013 Garantia para operaciones de credito              </t>
  </si>
  <si>
    <t xml:space="preserve">10106014 Garantia para operaciones de credito              </t>
  </si>
  <si>
    <t xml:space="preserve">10106015 Requerimientos judiciales                         </t>
  </si>
  <si>
    <t xml:space="preserve">10106016 Requerimientos judiciales                         </t>
  </si>
  <si>
    <t xml:space="preserve">10106017 Fondos de garantia                                </t>
  </si>
  <si>
    <t xml:space="preserve">10106018 Fondos de garantia                                </t>
  </si>
  <si>
    <t xml:space="preserve">10106019 Otras disponibilidades restringidas               </t>
  </si>
  <si>
    <t xml:space="preserve">10106020 Otras disponibilidades restringidas               </t>
  </si>
  <si>
    <t>10108000 CUENTAS Y PRODUCTOS POR COBRAR ASOCIADAS A DISPONI</t>
  </si>
  <si>
    <t xml:space="preserve">10108001 Cuentas por cobrar asociadas a disponibilidades   </t>
  </si>
  <si>
    <t xml:space="preserve">10108002 Productos por cobrar asociados a disponibilidades </t>
  </si>
  <si>
    <t xml:space="preserve">10108003 Depositos a la vista en entidades financieras del </t>
  </si>
  <si>
    <t xml:space="preserve">10108004 Depositos a la vista en entidades financieras del </t>
  </si>
  <si>
    <t xml:space="preserve">10108005 Documentos de cobro inmediato                     </t>
  </si>
  <si>
    <t>10108006 Productos por cuentas por cobrar asociadas a dispo</t>
  </si>
  <si>
    <t xml:space="preserve">10200000 INVERSIONES EN INSTRUMENTOS FINANCIEROS           </t>
  </si>
  <si>
    <t xml:space="preserve">10201000 INVERSIONES DISPONIBLES PARA LA VENTA             </t>
  </si>
  <si>
    <t>10201001 Instrumentos financieros del BCCR - Recursos propi</t>
  </si>
  <si>
    <t xml:space="preserve">10201002 Valor adquisicion de instrumentos financieros del </t>
  </si>
  <si>
    <t>10201003 (Amortizacion prima sobre instrumentos financieros</t>
  </si>
  <si>
    <t>10201004 Amortizacion descuento sobre instrumentos financie</t>
  </si>
  <si>
    <t>10201005 Ajuste por valuacion de instrumentos financieros d</t>
  </si>
  <si>
    <t>10201006 Ajuste en partida cubierta por cobertura valor raz</t>
  </si>
  <si>
    <t>10201007 Instrumentos financieros del sector publico no fin</t>
  </si>
  <si>
    <t>10201008 Valor adquisicion de instrumentos financieros en e</t>
  </si>
  <si>
    <t>10201009 (Amortizacion prima sobre instrumentos financieros</t>
  </si>
  <si>
    <t>10201010 Amortizacion descuento sobre instrumentos financie</t>
  </si>
  <si>
    <t>10201011 Ajuste por valuacion de instrumentos financieros e</t>
  </si>
  <si>
    <t>10201012 Ajuste en partida cubierta por cobertura valor raz</t>
  </si>
  <si>
    <t xml:space="preserve">10201013 Instrumentos financieros de entidades financieras </t>
  </si>
  <si>
    <t>10201014 Valor adquisicion de instrumentos financieros en e</t>
  </si>
  <si>
    <t>10201015 (Amortizacion prima sobre instrumentos financieros</t>
  </si>
  <si>
    <t>10201016 Amortizacion descuento sobre instrumentos financie</t>
  </si>
  <si>
    <t xml:space="preserve">10201017 Ajuste por valuacion de instrumentos financieros  </t>
  </si>
  <si>
    <t>10201018 Ajuste en partida cubierta por cobertura valor raz</t>
  </si>
  <si>
    <t>10201019 Instrumentos financieros en el sector privado no f</t>
  </si>
  <si>
    <t>10201020 Valor adquisicion de instrumentos financieros en e</t>
  </si>
  <si>
    <t>10201021 (Amortizacion prima sobre instrumentos financieros</t>
  </si>
  <si>
    <t>10201022 Amortizacion descuento sobre instrumentos financie</t>
  </si>
  <si>
    <t xml:space="preserve">10201023 Ajuste por valuacion de instrumentos financieros  </t>
  </si>
  <si>
    <t>10201024 Ajuste en partida cubierta por cobertura valor raz</t>
  </si>
  <si>
    <t>10201025 Instrumentos financieros en partes relacionadas de</t>
  </si>
  <si>
    <t>10201026 Valor adquisicion de instrumentos financieros en p</t>
  </si>
  <si>
    <t>10201027 (Amortizacion prima sobre instrumentos financieros</t>
  </si>
  <si>
    <t>10201028 Amortizacion descuento sobre instrumentos financie</t>
  </si>
  <si>
    <t>10201029 Ajuste por valuacion de instrumentos financieros e</t>
  </si>
  <si>
    <t>10201030 Ajuste en partida cubierta por cobertura valor raz</t>
  </si>
  <si>
    <t>10201031 Instrumentos financieros de otras entidades del pa</t>
  </si>
  <si>
    <t>10201032 Valor adquisicion de instrumentos financieros en o</t>
  </si>
  <si>
    <t>10201033 (Amortizacion prima sobre instrumentos financieros</t>
  </si>
  <si>
    <t>10201034 Amortizacion descuento sobre instrumentos financie</t>
  </si>
  <si>
    <t>10201035 Ajuste por valuacion de instrumentos financieros e</t>
  </si>
  <si>
    <t>10201036 Ajuste en partida cubierta por cobertura valor raz</t>
  </si>
  <si>
    <t xml:space="preserve">10201037 Instrumentos financieros de bancos centrales y de </t>
  </si>
  <si>
    <t>10201038 Valor adquisicion de instrumentos financieros en b</t>
  </si>
  <si>
    <t>10201039 (Amortizacion prima sobre instrumentos financieros</t>
  </si>
  <si>
    <t>10201040 Amortizacion descuento sobre instrumentos financie</t>
  </si>
  <si>
    <t>10201041 Ajuste por valuacion de instrumentos financieros e</t>
  </si>
  <si>
    <t>10201042 Ajuste en partida cubierta por cobertura valor raz</t>
  </si>
  <si>
    <t xml:space="preserve">10201043 Instrumentos financieros en entidades financieras </t>
  </si>
  <si>
    <t>10201044 Valor adquisicion de instrumentos financieros en e</t>
  </si>
  <si>
    <t>10201045 (Amortizacion prima sobre instrumentos financieros</t>
  </si>
  <si>
    <t>10201046 Amortizacion descuento sobre instrumentos financie</t>
  </si>
  <si>
    <t>10201047 Ajuste por valuacion de instrumentos financieros e</t>
  </si>
  <si>
    <t>10201048 Ajuste en partida cubierta por cobertura valor raz</t>
  </si>
  <si>
    <t>10201049 Instrumentos financieros en el sector privado no f</t>
  </si>
  <si>
    <t>10201050 Valor adquisicion de instrumentos financieros en e</t>
  </si>
  <si>
    <t>10201051 (Amortizacion prima sobre instrumentos financieros</t>
  </si>
  <si>
    <t>10201052 Amortizacion descuento sobre instrumentos financie</t>
  </si>
  <si>
    <t>10201053 Ajuste por valuacion de instrumentos financieros e</t>
  </si>
  <si>
    <t>10201054 Ajuste en partida cubierta por cobertura valor raz</t>
  </si>
  <si>
    <t>10201055 Instrumentos financieros en partes relacionadas de</t>
  </si>
  <si>
    <t>10201056 Valor adquisicion de instrumentos financieros en p</t>
  </si>
  <si>
    <t>10201057 (Amortizacion prima sobre instrumentos financieros</t>
  </si>
  <si>
    <t>10201058 Amortizacion descuento sobre instrumentos financie</t>
  </si>
  <si>
    <t>10201059 Ajuste por valuacion de instrumentos financieros e</t>
  </si>
  <si>
    <t>10201060 Ajuste en partida cubierta por cobertura valor raz</t>
  </si>
  <si>
    <t>10201061 Instrumentos financieros en otras entidades del ex</t>
  </si>
  <si>
    <t>10201062 Valor adquisicion de instrumentos financieros en o</t>
  </si>
  <si>
    <t>10201063 (Amortizacion prima sobre instrumentos financieros</t>
  </si>
  <si>
    <t>10201064 Amortizacion descuento sobre instrumentos financie</t>
  </si>
  <si>
    <t>10201065 Ajuste por valuacion de instrumentos financieros e</t>
  </si>
  <si>
    <t>10201066 Ajuste en partida cubierta por cobertura valor raz</t>
  </si>
  <si>
    <t>10201067 Operaciones de reporto y reporto tripartito con po</t>
  </si>
  <si>
    <t>10201068 Operaciones de Reporto tripartito - Mercado bursat</t>
  </si>
  <si>
    <t xml:space="preserve">10201069 Operaciones de Reporto - Mercado bursatil         </t>
  </si>
  <si>
    <t xml:space="preserve">10201070 Operaciones de Mercado de Liquidez                </t>
  </si>
  <si>
    <t xml:space="preserve">10201071 Operaciones de Mercado Interbancario de Dinero    </t>
  </si>
  <si>
    <t>10201072 Derechos contractuales sobre valores por operacion</t>
  </si>
  <si>
    <t xml:space="preserve">10201073 Valor adquisicion de derechos contractuales sobre </t>
  </si>
  <si>
    <t>10201074 Ajuste por valuacion de derechos contractuales sob</t>
  </si>
  <si>
    <t>10201075 Ajuste en partida cubierta por cobertura valor raz</t>
  </si>
  <si>
    <t>10201076    Operaciones Diferidas de Liquidez-Recursos prop</t>
  </si>
  <si>
    <t xml:space="preserve">10201077 Contraparte BCCR con o sin garantia               </t>
  </si>
  <si>
    <t xml:space="preserve">10201078 Otras contrapartes con garantia                   </t>
  </si>
  <si>
    <t xml:space="preserve">10201079 Otras contrapartes sin garantia                   </t>
  </si>
  <si>
    <t>10201080 Otros instrumentos financieros disponibles para la</t>
  </si>
  <si>
    <t>10201081 Participacion fondos de inversion cerrados del pai</t>
  </si>
  <si>
    <t>10201082 Participacion fondos de inversion cerrados del ext</t>
  </si>
  <si>
    <t>10201083 Ajuste por valuacion de otros instrumentos financi</t>
  </si>
  <si>
    <t>10201084 Ajuste en partida cubierta por cobertura valor raz</t>
  </si>
  <si>
    <t>10201085 Otros instrumentos financieros disponibles para la</t>
  </si>
  <si>
    <t>10201086 En titulos de participacion de fondos de inversion</t>
  </si>
  <si>
    <t>10201087 Valor adquisicion de las participaciones de fondos</t>
  </si>
  <si>
    <t>10201088 Ajuste por variacion en el valor de las participac</t>
  </si>
  <si>
    <t>10201089 Ajuste en partida cubierta por cobertura valor raz</t>
  </si>
  <si>
    <t>10240000 INVERSIONES EN INSTRUMENTOS FINANCIEROS EN ENTIDAD</t>
  </si>
  <si>
    <t>10240001 Inversiones en instrumentos financieros en entidad</t>
  </si>
  <si>
    <t>10240002 Instrumentos financieros en entidades del pais dis</t>
  </si>
  <si>
    <t>10240003 Inversiones en instrumentos financieros en entidad</t>
  </si>
  <si>
    <t>10240004 Instrumentos financieros en entidades del exterior</t>
  </si>
  <si>
    <t xml:space="preserve">10250000 INSTRUMENTOS FINANCIEROS VENCIDOS Y RESTRINGIDOS  </t>
  </si>
  <si>
    <t>10250001 Instrumentos financieros vencidos disponibles para</t>
  </si>
  <si>
    <t>10250002 Reporto y reporto tripartito posicion vendedor a p</t>
  </si>
  <si>
    <t>10250003 Instrumentos financieros restringidos por operacio</t>
  </si>
  <si>
    <t>10250004 Valor adquisicion de Instrumentos financieros rest</t>
  </si>
  <si>
    <t>10250005 (Amortizacion prima sobre Instrumentos financieros</t>
  </si>
  <si>
    <t>10250006 Amortizacion descuento sobre Instrumentos financie</t>
  </si>
  <si>
    <t>10250007 Ajuste por valuacion de Instrumentos financieros r</t>
  </si>
  <si>
    <t>10250008 Instrumentos financieros restringidos por operacio</t>
  </si>
  <si>
    <t>10250009 Valor adquisicion de Instrumentos financieros rest</t>
  </si>
  <si>
    <t>10250010 (Amortizacion prima sobre Instrumentos financieros</t>
  </si>
  <si>
    <t>10250011 Amortizacion descuento sobre Instrumentos financie</t>
  </si>
  <si>
    <t>10250012 Ajuste por valuacion de Instrumentos financieros r</t>
  </si>
  <si>
    <t>10250013 Instrumentos financieros restringidos por llamadas</t>
  </si>
  <si>
    <t>10250014 Valor adquisicion de Instrumentos financieros rest</t>
  </si>
  <si>
    <t>10250015 (Amortizacion prima sobre Instrumentos financieros</t>
  </si>
  <si>
    <t>10250016 Amortizacion descuento sobre Instrumentos financie</t>
  </si>
  <si>
    <t>10250017 Ajuste por valuacion de Instrumentos financieros r</t>
  </si>
  <si>
    <t>10250018 Instrumentos financieros restringidos por operacio</t>
  </si>
  <si>
    <t>10250019 Valor adquisicion de Instrumentos financieros rest</t>
  </si>
  <si>
    <t>10250020 (Amortizacion prima sobre Instrumentos financieros</t>
  </si>
  <si>
    <t>10250021 Amortizacion descuento sobre Instrumentos financie</t>
  </si>
  <si>
    <t>10250022 Ajuste por valuacion de Instrumentos financieros r</t>
  </si>
  <si>
    <t>10250023 Instrumentos financieros restringidos por llamadas</t>
  </si>
  <si>
    <t>10250024 Valor adquisicion de Instrumentos financieros rest</t>
  </si>
  <si>
    <t>10250025 (Amortizacion prima sobre Instrumentos financieros</t>
  </si>
  <si>
    <t>10250026 Amortizacion descuento sobre Instrumentos financie</t>
  </si>
  <si>
    <t>10250027 Ajuste por valuacion de Instrumentos financieros r</t>
  </si>
  <si>
    <t>10250028 Instrumentos financieros restringidos por prestamo</t>
  </si>
  <si>
    <t>10250029 Valor adquisicion de Instrumentos financieros rest</t>
  </si>
  <si>
    <t>10250030 (Amortizacion prima sobre Instrumentos financieros</t>
  </si>
  <si>
    <t>10250031 Amortizacion descuento sobre Instrumentos financie</t>
  </si>
  <si>
    <t>10250032 Ajuste por valuacion de Instrumentos financieros r</t>
  </si>
  <si>
    <t>10250033 Instrumentos financieros restringidos por operacio</t>
  </si>
  <si>
    <t>10250034 Valor adquisicion de Instrumentos financieros rest</t>
  </si>
  <si>
    <t>10250035 (Amortizacion prima sobre Instrumentos financieros</t>
  </si>
  <si>
    <t>10250036 Amortizacion descuento sobre Instrumentos financie</t>
  </si>
  <si>
    <t>10250037 Ajuste por valuacion de Instrumentos financieros r</t>
  </si>
  <si>
    <t>10250038 Instrumentos financieros restringidos por requerim</t>
  </si>
  <si>
    <t>10250039 Valor adquisicion de Instrumentos financieros rest</t>
  </si>
  <si>
    <t>10250040 (Amortizacion prima sobre Instrumentos financieros</t>
  </si>
  <si>
    <t>10250041 Amortizacion descuento sobre Instrumentos financie</t>
  </si>
  <si>
    <t>10250042 Ajuste por valuacion de Instrumentos financieros r</t>
  </si>
  <si>
    <t>10250043 Instrumentos financieros restringidos por operacio</t>
  </si>
  <si>
    <t>10250044 Valor adquisicion de Instrumentos financieros rest</t>
  </si>
  <si>
    <t>10250045 (Amortizacion prima sobre Instrumentos financieros</t>
  </si>
  <si>
    <t>10250046 Amortizacion descuento sobre Instrumentos financie</t>
  </si>
  <si>
    <t>10250047 Ajuste por valuacion de Instrumentos financieros r</t>
  </si>
  <si>
    <t>10250048 Instrumentos financieros restringidos por operacio</t>
  </si>
  <si>
    <t>10250049 Valor adquisicion de Instrumentos financieros rest</t>
  </si>
  <si>
    <t>10250050 (Amortizacion prima sobre Instrumentos financieros</t>
  </si>
  <si>
    <t>10250051 Amortizacion descuento sobre Instrumentos financie</t>
  </si>
  <si>
    <t>10250052 Ajuste por valuacion de Instrumentos financieros r</t>
  </si>
  <si>
    <t>10250053 Instrumentos financieros restringidos por otros co</t>
  </si>
  <si>
    <t>10250054 Valor adquisicion de Instrumentos financieros rest</t>
  </si>
  <si>
    <t>10250055 (Amortizacion prima sobre Instrumentos financieros</t>
  </si>
  <si>
    <t>10250056 Amortizacion descuento sobre Instrumentos financie</t>
  </si>
  <si>
    <t>10250057 Ajuste por valuacion de Instrumentos financieros r</t>
  </si>
  <si>
    <t>10250058 Instrumentos financieros restringidos por operacio</t>
  </si>
  <si>
    <t>10250059 Valor de adquisicion de Instrumentos financieros r</t>
  </si>
  <si>
    <t>10250060 (Amortizacion prima sobre Instrumentos financieros</t>
  </si>
  <si>
    <t>10250061 Amortizacion descuento sobre Instrumentos financie</t>
  </si>
  <si>
    <t>10250062 Ajuste por valuacion de Instrumentos financieros r</t>
  </si>
  <si>
    <t>10250063 Instrumentos financieros restringidos por operacio</t>
  </si>
  <si>
    <t>10250064 Valor de adquisicion de Instrumentos financieros r</t>
  </si>
  <si>
    <t>10250065 (Amortizacion prima sobre Instrumentos financieros</t>
  </si>
  <si>
    <t>10250066 Amortizacion descuento sobre Instrumentos financie</t>
  </si>
  <si>
    <t>10250067 Ajuste por valuacion de Instrumentos financieros r</t>
  </si>
  <si>
    <t>10260000 DIFERENCIAL DE POSICIoN EN INSTRUMENTOS FINANCIERO</t>
  </si>
  <si>
    <t>10260001 Compra a futuro de moneda extranjera (Operacion de</t>
  </si>
  <si>
    <t>10260002 Compras a futuro ? swaps ? cobertura valor razonab</t>
  </si>
  <si>
    <t>10260003 Compras a futuro ? forwards ? cobertura valor razo</t>
  </si>
  <si>
    <t>10260004 Compra a futuro ? swaps- cobertura flujos efectivo</t>
  </si>
  <si>
    <t>10260005 Compra a futuro ? forwards ? cobertura flujos efec</t>
  </si>
  <si>
    <t>10260006 Compra a futuro de futuros estandarizados - cobert</t>
  </si>
  <si>
    <t>10260007 Compra a futuro de futuros estandarizados - cobert</t>
  </si>
  <si>
    <t>10260008 Compra a futuro de contratos de diferencias - cobe</t>
  </si>
  <si>
    <t>10260009 Compra a futuro de contratos de diferencias - cobe</t>
  </si>
  <si>
    <t xml:space="preserve">10260010 Compra a futuro de moneda extranjera ? otros      </t>
  </si>
  <si>
    <t>10260011 Ventas a futuro de divisas (Operacion de cobertura</t>
  </si>
  <si>
    <t xml:space="preserve">10260012 Ventas a futuro ? swaps                           </t>
  </si>
  <si>
    <t xml:space="preserve">10260013 Ventas a futuro ? forwards                        </t>
  </si>
  <si>
    <t>10260014 Venta a futuro ? swaps ? cobertura flujos de efect</t>
  </si>
  <si>
    <t>10260015 Venta a futuro ? forwards ? cobertura flujos de ef</t>
  </si>
  <si>
    <t>10260016 Venta a futuro de futuros estandarizados ? cobertu</t>
  </si>
  <si>
    <t>10260017 Venta a futuro de futuros estandarizados ? cobertu</t>
  </si>
  <si>
    <t>10260018 Venta a futuro de contratos de diferencias ? cober</t>
  </si>
  <si>
    <t>10260019 Venta a futuro de contratos de diferencias ? cober</t>
  </si>
  <si>
    <t xml:space="preserve">10260020 Venta a futuro de moneda extranjera - Otros       </t>
  </si>
  <si>
    <t>10260021 Compra a futuro de opciones de moneda extranjera (</t>
  </si>
  <si>
    <t>10260022 Compra a futuro de opciones ? calls - cobertura va</t>
  </si>
  <si>
    <t>10260023 Compra a futuro de opciones ? puts - cobertura val</t>
  </si>
  <si>
    <t>10260024 Compra a futuro de opciones ? calls - cobertura fl</t>
  </si>
  <si>
    <t>10260025 Compra a futuro de opciones ? puts - cobertura flu</t>
  </si>
  <si>
    <t>10260026 Compra a futuro de opciones de moneda extranjera -</t>
  </si>
  <si>
    <t xml:space="preserve">10260027 Contratos a futuro de tasas de interes (Operacion </t>
  </si>
  <si>
    <t>10260028 Contratos a futuro de tasas de interes ? fras - co</t>
  </si>
  <si>
    <t>10260029 Contratos a futuro de tasas de interes ? swaps - c</t>
  </si>
  <si>
    <t xml:space="preserve">10260030 Compra a futuro de opciones de tasas de interes - </t>
  </si>
  <si>
    <t>10260031 Contratos a futuro de tasas de interes ? fras - co</t>
  </si>
  <si>
    <t>10260032 Contratos a futuro de tasas de interes ? swaps - c</t>
  </si>
  <si>
    <t xml:space="preserve">10260033 Compra a futuro de opciones de tasas de interes - </t>
  </si>
  <si>
    <t>10260034 Contrato a futuro de futuros estandarizados - cobe</t>
  </si>
  <si>
    <t>10260035 Contrato a futuro de futuros estandarizados - cobe</t>
  </si>
  <si>
    <t>10260036 Contrato a futuro de contratos de diferencias - co</t>
  </si>
  <si>
    <t>10260037 Contrato a futuro de contratos de diferencias - co</t>
  </si>
  <si>
    <t xml:space="preserve">10260038 Contratos a futuro de tasas de interes - otros    </t>
  </si>
  <si>
    <t>10260039 Compra a futuro de Instrumentos financieros repres</t>
  </si>
  <si>
    <t>10260040 Compra a futuro ? swaps - cobertura valor razonabl</t>
  </si>
  <si>
    <t>10260041 Compra a futuro ? forwards - cobertura valor razon</t>
  </si>
  <si>
    <t>10260042 Compra a futuro ? swaps - cobertura flujos efectiv</t>
  </si>
  <si>
    <t>10260043 Compra a futuro ? forwards - cobertura flujos efec</t>
  </si>
  <si>
    <t>10260044 Compra a futuro de futuros estandarizados - cobert</t>
  </si>
  <si>
    <t>10260045 Compra a futuro de futuros estandarizados - cobert</t>
  </si>
  <si>
    <t>10260046 Compra a futuro de contratos de diferencias - cobe</t>
  </si>
  <si>
    <t>10260047 Compra a futuro de contratos de diferencias - cobe</t>
  </si>
  <si>
    <t>10260048 Compra a futuro de valores representativos de capi</t>
  </si>
  <si>
    <t>10260049 Ventas a futuro de Instrumentos financieros repres</t>
  </si>
  <si>
    <t>10260050 Venta a futuro ? swaps - cobertura valor razonable</t>
  </si>
  <si>
    <t>10260051 Venta a futuro ? forwards - cobertura valor razona</t>
  </si>
  <si>
    <t>10260052 Venta a futuro ? swaps - cobertura flujos efectivo</t>
  </si>
  <si>
    <t>10260053 Venta a futuro ? forwards - cobertura flujos efect</t>
  </si>
  <si>
    <t>10260054 Venta a futuro de futuros estandarizados - cobertu</t>
  </si>
  <si>
    <t>10260055 Venta a futuro de futuros estandarizados - cobertu</t>
  </si>
  <si>
    <t>10260056 Venta a futuro de contratos de diferencias - cober</t>
  </si>
  <si>
    <t>10260057 Venta a futuro de contratos de diferencias - cober</t>
  </si>
  <si>
    <t>10260058 Venta a futuro de valores representativos de capit</t>
  </si>
  <si>
    <t>10260059 Compra de opciones de Instrumentos financieros rep</t>
  </si>
  <si>
    <t>10260060 Compra a futuro de opciones ? call - cobertura val</t>
  </si>
  <si>
    <t>10260061 Compra a futuro de opciones ? put - cobertura valo</t>
  </si>
  <si>
    <t>10260062 Compra a futuro de opciones ? call - cobertura flu</t>
  </si>
  <si>
    <t>10260063 Compra a futuro de opciones ? put - cobertura fluj</t>
  </si>
  <si>
    <t>10260064 Compra a futuro de opciones de valores representat</t>
  </si>
  <si>
    <t>10260065 Compra a futuro de instrumentos financieros repres</t>
  </si>
  <si>
    <t>10260066 Compra a futuro ? swaps - cobertura valor razonabl</t>
  </si>
  <si>
    <t>10260067 Compra a futuro ? forwards - cobertura valor razon</t>
  </si>
  <si>
    <t>10260068 Compra a futuro ? swaps - cobertura flujos efectiv</t>
  </si>
  <si>
    <t>10260069 Compra a futuro ? forwards - cobertura flujos efec</t>
  </si>
  <si>
    <t>10260070 Compra a futuro de futuros estandarizados - cobert</t>
  </si>
  <si>
    <t>10260071 Compra a futuro de futuros estandarizados - cobert</t>
  </si>
  <si>
    <t>10260072 Compra a futuro de contratos de diferencias - cobe</t>
  </si>
  <si>
    <t>10260073 Compra a futuro de contratos de diferencias - cobe</t>
  </si>
  <si>
    <t>10260074 Compra a futuro de instrumentos financieros repres</t>
  </si>
  <si>
    <t>10260075 Ventas a futuro de instrumentos financieros repres</t>
  </si>
  <si>
    <t>10260076 Venta a futuro ? swaps - cobertura valor razonable</t>
  </si>
  <si>
    <t>10260077 Venta a futuro ? forwards - cobertura valor razona</t>
  </si>
  <si>
    <t>10260078 Venta a futuro ? swaps - cobertura flujos efectivo</t>
  </si>
  <si>
    <t>10260079 Venta a futuro ? forwards - cobertura flujos efect</t>
  </si>
  <si>
    <t>10260080 Venta a futuro de futuros estandarizados - cobertu</t>
  </si>
  <si>
    <t>10260081 Venta a futuro de futuros estandarizados - cobertu</t>
  </si>
  <si>
    <t>10260082 Venta a futuro de contratos de diferencias - cober</t>
  </si>
  <si>
    <t>10260083 Venta a futuro de contratos de diferencias - cober</t>
  </si>
  <si>
    <t>10260084 Venta a futuro de instrumentos financieros represe</t>
  </si>
  <si>
    <t>10260085 Compra a futuro de opciones de instrumentos financ</t>
  </si>
  <si>
    <t>10260086 Compra a futuro de opciones ? call - cobertura val</t>
  </si>
  <si>
    <t>10260087 Compra a futuro de opciones ? put - cobertura valo</t>
  </si>
  <si>
    <t>10260088 Compra a futuro de opciones ? call - cobertura flu</t>
  </si>
  <si>
    <t>10260089 Compra a futuro de opciones ? put - cobertura fluj</t>
  </si>
  <si>
    <t>10260090 Compra a futuro de opciones de instrumentos financ</t>
  </si>
  <si>
    <t xml:space="preserve">10260091 Otros instrumentos financieros derivados          </t>
  </si>
  <si>
    <t xml:space="preserve">10260092 Operacion de cobertura                            </t>
  </si>
  <si>
    <t>10280000 CUENTAS Y PRODUCTOS POR COBRAR ASOCIADOS A INVERSI</t>
  </si>
  <si>
    <t>10280001 Cuentas por cobrar asociadas a inversiones en inst</t>
  </si>
  <si>
    <t>10280002 Productos por cobrar asociados a inversiones en in</t>
  </si>
  <si>
    <t>10280003 Productos por cobrar por inversiones disponibles p</t>
  </si>
  <si>
    <t>10280004 Productos por cobrar por inversiones en instrument</t>
  </si>
  <si>
    <t>10280005 Productos por cobrar por inversiones en instrument</t>
  </si>
  <si>
    <t>10280006 Productos por cobrar por operaciones con Instrumen</t>
  </si>
  <si>
    <t>10280007 Productos por cobrar por cuentas por cobrar asocia</t>
  </si>
  <si>
    <t>10290000 (ESTIMACIoN POR DETERIORO DE INSTRUMENTOS FINANCIE</t>
  </si>
  <si>
    <t>10290001 (Estimacion por deterioro para inversiones disponi</t>
  </si>
  <si>
    <t>10290002 (Estimacion por deterioro para inversiones disponi</t>
  </si>
  <si>
    <t>10290003 (Estimacion por inversiones en instrumentos financ</t>
  </si>
  <si>
    <t>10290004 (Estimacion por inversiones en instrumentos financ</t>
  </si>
  <si>
    <t>10290005 (Estimacion para operaciones con Instrumentos Fina</t>
  </si>
  <si>
    <t>10290006 (Estimacion para cuentas y productos por cobrar as</t>
  </si>
  <si>
    <t xml:space="preserve">10300000 CARTERA DE CRDITOS                               </t>
  </si>
  <si>
    <t xml:space="preserve">10301000 CRDITOS VIGENTES                                 </t>
  </si>
  <si>
    <t>10301001 SUMAN 10103002+10103003.VENTAS DE BIENES A PLAZO V</t>
  </si>
  <si>
    <t xml:space="preserve">10301002 Prestamos a partes relacionadas vigentes          </t>
  </si>
  <si>
    <t xml:space="preserve">10301003 Otros creditos vigentes                           </t>
  </si>
  <si>
    <t xml:space="preserve">10302000 CRDITOS VENCIDOS                                 </t>
  </si>
  <si>
    <t xml:space="preserve">10302001 Ventas de bienes a plazo vencidas                 </t>
  </si>
  <si>
    <t xml:space="preserve">10302002 Prestamos a partes relacionadas vencidos          </t>
  </si>
  <si>
    <t xml:space="preserve">10302003 Otros creditos vencidos                           </t>
  </si>
  <si>
    <t xml:space="preserve">10303000 CRDITOS EN COBRO JUDICIAL                        </t>
  </si>
  <si>
    <t xml:space="preserve">10303001 Ventas de bienes a plazo en cobro judicial        </t>
  </si>
  <si>
    <t xml:space="preserve">10303002 Prestamos a partes relacionadas en cobro judicial </t>
  </si>
  <si>
    <t xml:space="preserve">10303003 OTROS CREDITOS EN COBRO JUDICIAL                  </t>
  </si>
  <si>
    <t xml:space="preserve">10304000 CRDITOS RESTRINGIDOS                             </t>
  </si>
  <si>
    <t xml:space="preserve">10304001 Creditos restringidos vigentes                    </t>
  </si>
  <si>
    <t xml:space="preserve">10304002 Creditos restringidos vencidos                    </t>
  </si>
  <si>
    <t xml:space="preserve">10304003 Creditos restringidos en cobro judicial           </t>
  </si>
  <si>
    <t>10308000 CUENTAS Y PRODUCTOS POR COBRAR ASOCIADOS A CARTERA</t>
  </si>
  <si>
    <t>10308001 Cuentas por cobrar asociadas a cartera de creditos</t>
  </si>
  <si>
    <t>10308002 Productos por cobrar asociados a cartera de credit</t>
  </si>
  <si>
    <t>10308003 Productos por cobrar asociados a creditos vigentes</t>
  </si>
  <si>
    <t>10308004 Productos por cobrar asociados a creditos vencidos</t>
  </si>
  <si>
    <t>10308005 Productos por cobrar asociados a creditos en cobro</t>
  </si>
  <si>
    <t>10308006 Productos por cobrar asociados a creditos restring</t>
  </si>
  <si>
    <t>10308007 Productos por cobrar asociados a creditos restring</t>
  </si>
  <si>
    <t>10308008 Productos por cobrar asociados a creditos restring</t>
  </si>
  <si>
    <t xml:space="preserve">10308009 Productos por cobrar asociados a creditos cuentas </t>
  </si>
  <si>
    <t>10309000 (ESTIMACIoN POR DETERIORO DE LA CARTERA DE CRDITO</t>
  </si>
  <si>
    <t xml:space="preserve">10309001 (Estimacion para cartera de creditos)             </t>
  </si>
  <si>
    <t>10309002 (Estimacion para cuentas y productos por cobrar as</t>
  </si>
  <si>
    <t>10402002 Comisiones por operaciones con partes relacionadas</t>
  </si>
  <si>
    <t xml:space="preserve">10402003 Otras comisiones por cobrar                       </t>
  </si>
  <si>
    <t xml:space="preserve">10402004 Otras comisiones por cobrar                       </t>
  </si>
  <si>
    <t>10406000 CUENTAS POR COBRAR POR OPERACIONES CON PARTES RELA</t>
  </si>
  <si>
    <t>10406001 Cuentas por cobrar por operaciones con partes rela</t>
  </si>
  <si>
    <t xml:space="preserve">10406002 Compa¤ias relacionadas                            </t>
  </si>
  <si>
    <t xml:space="preserve">10406003 Socios                                            </t>
  </si>
  <si>
    <t xml:space="preserve">10406004 Funcionarios y empleados                          </t>
  </si>
  <si>
    <t xml:space="preserve">10406005 Otros                                             </t>
  </si>
  <si>
    <t xml:space="preserve">10407000 IMPUESTO SOBRE LA RENTA DIFERIDO E IMPUESTO SOBRE </t>
  </si>
  <si>
    <t xml:space="preserve">10407001 Impuesto sobre la renta diferido                  </t>
  </si>
  <si>
    <t xml:space="preserve">10407002 Impuesto sobre la renta por cobrar                </t>
  </si>
  <si>
    <t xml:space="preserve">10408000 OTRAS CUENTAS POR COBRAR                          </t>
  </si>
  <si>
    <t>10408001 Cuentas por cobrar diversas por tarjetas de credit</t>
  </si>
  <si>
    <t xml:space="preserve">10408002 Anticipo a proveedores                            </t>
  </si>
  <si>
    <t>10408003 Cuentas por cobrar por saldos deudores por liquida</t>
  </si>
  <si>
    <t xml:space="preserve">10408004 Compraventa de divisas                            </t>
  </si>
  <si>
    <t xml:space="preserve">10408005 Otras operaciones                                 </t>
  </si>
  <si>
    <t xml:space="preserve">10408006 *CXC CAPITAL SOCIAL SOCIOS*                       </t>
  </si>
  <si>
    <t>10409000 PRODUCTOS POR COBRAR ASOCIADOS A LAS CUENTAS POR C</t>
  </si>
  <si>
    <t xml:space="preserve">10409001 Productos por cobrar con partes relacionadas      </t>
  </si>
  <si>
    <t xml:space="preserve">10409002 Productos por cobrar por otras cuentas por cobrar </t>
  </si>
  <si>
    <t xml:space="preserve">10410000 (ESTIMACIoN POR DETERIORO DE COMISIONES, PRIMAS Y </t>
  </si>
  <si>
    <t xml:space="preserve">10410001 (Estimacion de comisiones por cobrar)             </t>
  </si>
  <si>
    <t>10410002 (Estimacion por deterioro por operaciones con part</t>
  </si>
  <si>
    <t xml:space="preserve">10410003 (Estimacion de otras cuentas por cobrar)          </t>
  </si>
  <si>
    <t>10410004 (Estimacion de productos por cobrar asociados a la</t>
  </si>
  <si>
    <t xml:space="preserve">10700000 INMUEBLES, MOBILIARIO Y EQUIPO FUERA DE USO       </t>
  </si>
  <si>
    <t xml:space="preserve">10740000 INMUEBLES, MOBILIARIO Y EQUIPO FUERA DE USO       </t>
  </si>
  <si>
    <t xml:space="preserve">10740001 Inmuebles, mobiliario y equipo fuera de uso       </t>
  </si>
  <si>
    <t xml:space="preserve">10740002 Otros bienes fuera de uso                         </t>
  </si>
  <si>
    <t xml:space="preserve">10770000 OTROS BIENES REALIZABLES                          </t>
  </si>
  <si>
    <t xml:space="preserve">10770001 Otros bienes realizables                          </t>
  </si>
  <si>
    <t xml:space="preserve">10790000 (ESTIMACIoN POR DETERIORO Y POR DISPOSICION LEGAL </t>
  </si>
  <si>
    <t xml:space="preserve">10790001 (Estimacion por deterioro de inmuebles mobiliario </t>
  </si>
  <si>
    <t>10790002 (Estimacion por deterioro de otros bienes realizab</t>
  </si>
  <si>
    <t xml:space="preserve">10802000 EQUIPOS Y MOBILIARIO                              </t>
  </si>
  <si>
    <t xml:space="preserve">10802001 Costo de equipos y mobiliario                     </t>
  </si>
  <si>
    <t xml:space="preserve">10802002 Revaluacion de equipos y mobiliario               </t>
  </si>
  <si>
    <t xml:space="preserve">10802003 (Deterioro de equipos y mobiliario)               </t>
  </si>
  <si>
    <t xml:space="preserve">10803000 EQUIPOS DE COMPUTACION                            </t>
  </si>
  <si>
    <t xml:space="preserve">10803001 Costo de equipos de computacion                   </t>
  </si>
  <si>
    <t xml:space="preserve">10803002 (Deterioro de equipos de computacion)             </t>
  </si>
  <si>
    <t xml:space="preserve">10804000 VEHICULOS                                         </t>
  </si>
  <si>
    <t xml:space="preserve">10804001 Costo de vehiculos                                </t>
  </si>
  <si>
    <t xml:space="preserve">10804002 Revaluacion de vehiculos                          </t>
  </si>
  <si>
    <t xml:space="preserve">10804003 (Deterioro de vehiculos)                          </t>
  </si>
  <si>
    <t xml:space="preserve">10805000 BIENES TOMADOS EN ARRENDAMIENTO FINANCIERO        </t>
  </si>
  <si>
    <t>10805001 Costo de inmuebles tomados en arrendamiento financ</t>
  </si>
  <si>
    <t xml:space="preserve">10805002 Revaluacion de inmuebles tomados en arrendamiento </t>
  </si>
  <si>
    <t>10805003 (Deterioro de inmuebles tomados en arrendamiento f</t>
  </si>
  <si>
    <t>10805004 Costo de equipos y mobiliario tomado en arrendamie</t>
  </si>
  <si>
    <t>10805005 Revaluacion de equipos y mobiliario tomados en arr</t>
  </si>
  <si>
    <t>10805006 (Deterioro de equipos y mobiliario tomados en arre</t>
  </si>
  <si>
    <t>10805007 Costo de equipos de computacion tomados en arrenda</t>
  </si>
  <si>
    <t>10805008 (Deterioro de los equipos de computacion tomados e</t>
  </si>
  <si>
    <t>10805009 Costo de vehiculos tomados en arrendamiento financ</t>
  </si>
  <si>
    <t xml:space="preserve">10805010 Revaluacion de vehiculos tomados en arrendamiento </t>
  </si>
  <si>
    <t>10805011 (Deterioro de los vehiculos tomados en arrendamien</t>
  </si>
  <si>
    <t xml:space="preserve">10806000 TERRENOS                                          </t>
  </si>
  <si>
    <t xml:space="preserve">10806001 Costo de terrenos                                 </t>
  </si>
  <si>
    <t xml:space="preserve">10806002 Revaluacion de terrenos                           </t>
  </si>
  <si>
    <t xml:space="preserve">10806003 (Deterioro de Terrenos)                           </t>
  </si>
  <si>
    <t xml:space="preserve">10807000 EDIFICIOS E INSTALACIONES                         </t>
  </si>
  <si>
    <t xml:space="preserve">10807001 Costo de edificios e instalaciones                </t>
  </si>
  <si>
    <t xml:space="preserve">10807002 Revaluacion de edificios e instalaciones          </t>
  </si>
  <si>
    <t xml:space="preserve">10807003 (Deterioro de edificios e instalaciones)          </t>
  </si>
  <si>
    <t xml:space="preserve">10809004 (Depreciacion acumulada del costo de vehiculos)   </t>
  </si>
  <si>
    <t>10809005 (Depreciacion acumulada de la revaluacion de vehic</t>
  </si>
  <si>
    <t>10809006 (Depreciacion acumulada del costo de bienes tomado</t>
  </si>
  <si>
    <t>10809007 (Depreciacion acumulada de la revaluacion de biene</t>
  </si>
  <si>
    <t>10809008 (Depreciacion acumulada del costo de edificios e i</t>
  </si>
  <si>
    <t>10809009 (Depreciacion acumulada de la revaluacion de edifi</t>
  </si>
  <si>
    <t xml:space="preserve">10910001 Intereses y comisiones pagadas por anticipado     </t>
  </si>
  <si>
    <t xml:space="preserve">10910002 Intereses pagados por anticipado                  </t>
  </si>
  <si>
    <t xml:space="preserve">10910003 Comisiones pagadas por anticipado                 </t>
  </si>
  <si>
    <t xml:space="preserve">10910006 Otros impuestos pagados por anticipado            </t>
  </si>
  <si>
    <t xml:space="preserve">10910007 Alquileres pagados por anticipado                 </t>
  </si>
  <si>
    <t xml:space="preserve">10910008 Poliza de seguros pagada por anticipado           </t>
  </si>
  <si>
    <t>10910009 étiles de oficina y papeleria pagados por anticipa</t>
  </si>
  <si>
    <t xml:space="preserve">10910010 Publicidad y mercadeo pagados por anticipado      </t>
  </si>
  <si>
    <t xml:space="preserve">10910011 Otros gastos pagados por anticipado               </t>
  </si>
  <si>
    <t xml:space="preserve">10920000 CARGOS DIFERIDOS                                  </t>
  </si>
  <si>
    <t xml:space="preserve">10920001 Mejoras a propiedades en arrendamiento operativo  </t>
  </si>
  <si>
    <t>10920002 Costo de mejoras a propiedades en arrendamiento op</t>
  </si>
  <si>
    <t>10920003 (Amortizacion de mejoras a propiedades en arrendam</t>
  </si>
  <si>
    <t xml:space="preserve">10920004 Costos de pre emision de instrumentos financieros </t>
  </si>
  <si>
    <t>10920005 Comisiones diferidas de contratos de seguro y reas</t>
  </si>
  <si>
    <t xml:space="preserve">10920006 Costos directos diferidos asociados a creditos    </t>
  </si>
  <si>
    <t xml:space="preserve">10920007 Otros Cargos Diferidos                            </t>
  </si>
  <si>
    <t xml:space="preserve">10920008 Costo de otros cargos Diferidos                   </t>
  </si>
  <si>
    <t>10920009 (Amortizacion acumulada de Otros cargos Diferidos)</t>
  </si>
  <si>
    <t xml:space="preserve">10930000 BIENES DIVERSOS                                   </t>
  </si>
  <si>
    <t xml:space="preserve">10930001 Papeleria, utiles y otros materiales              </t>
  </si>
  <si>
    <t xml:space="preserve">10930002 Bienes asignados para uso del personal            </t>
  </si>
  <si>
    <t>10930003 Valor de origen de bienes asignados para uso del p</t>
  </si>
  <si>
    <t>10930004 Valor revaluado de bienes asignados para uso del p</t>
  </si>
  <si>
    <t>10930005 (Depreciacion acumulada de bienes asignados para u</t>
  </si>
  <si>
    <t>10930006 (Deterioro de bienes asignados para uso del person</t>
  </si>
  <si>
    <t xml:space="preserve">10930007 Bienes en transito por importacion                </t>
  </si>
  <si>
    <t xml:space="preserve">10930008 Biblioteca y Obras de Arte                        </t>
  </si>
  <si>
    <t xml:space="preserve">10930009 Valor de origen de obras de arte                  </t>
  </si>
  <si>
    <t xml:space="preserve">10930010 Valor de origen de biblioteca                     </t>
  </si>
  <si>
    <t xml:space="preserve">10930011 Deterioro de biblioteca y obras de arte           </t>
  </si>
  <si>
    <t xml:space="preserve">10930012 Construcciones en Proceso                         </t>
  </si>
  <si>
    <t xml:space="preserve">10930013 Costo de construcciones en Proceso                </t>
  </si>
  <si>
    <t xml:space="preserve">10930014 Revaluacion de construcciones en Proceso          </t>
  </si>
  <si>
    <t xml:space="preserve">10930015 (Deterioro de construcciones en proceso)          </t>
  </si>
  <si>
    <t xml:space="preserve">10930016 Aplicaciones automatizadas  en desarrollo         </t>
  </si>
  <si>
    <t xml:space="preserve">10930017 Derechos en instituciones sociales y gremiales    </t>
  </si>
  <si>
    <t xml:space="preserve">10930018 Otros bienes diversos                             </t>
  </si>
  <si>
    <t xml:space="preserve">10940000 OPERACIONES PENDIENTES DE IMPUTACIoN              </t>
  </si>
  <si>
    <t xml:space="preserve">10940001 Faltantes de caja                                 </t>
  </si>
  <si>
    <t xml:space="preserve">10940002 Operaciones por liquidar                          </t>
  </si>
  <si>
    <t xml:space="preserve">10940003 Otras operaciones pendientes de imputacion        </t>
  </si>
  <si>
    <t xml:space="preserve">10950000 CUENTAS RECIPROCAS INTERNAS                       </t>
  </si>
  <si>
    <t xml:space="preserve">10950001 Saldos con sucursales y agencias del pais         </t>
  </si>
  <si>
    <t xml:space="preserve">10960000 ACTIVOS INTANGIBLES                               </t>
  </si>
  <si>
    <t xml:space="preserve">10960001 Plusvalia comprada                                </t>
  </si>
  <si>
    <t xml:space="preserve">10960002 Valor de origen de la plusvalia comprada          </t>
  </si>
  <si>
    <t xml:space="preserve">10960003 (Deterioro de la plusvalia comprada)              </t>
  </si>
  <si>
    <t xml:space="preserve">10960004 (Amortizacion acumulada de la plusvalia comprada) </t>
  </si>
  <si>
    <t xml:space="preserve">10960005 Software en uso                                   </t>
  </si>
  <si>
    <t xml:space="preserve">10960006 Valor de adquisicion del software                 </t>
  </si>
  <si>
    <t xml:space="preserve">10960007 Costo de desarrollo de software por la entidad    </t>
  </si>
  <si>
    <t xml:space="preserve">10960008 (Amortizacion acumulada de software adquirido)    </t>
  </si>
  <si>
    <t xml:space="preserve">10960009 (Amortizacion acumulada de software desarrollado) </t>
  </si>
  <si>
    <t xml:space="preserve">10960010 Otros bienes Intangibles                          </t>
  </si>
  <si>
    <t xml:space="preserve">10960011 Valor de Origen de Otros Bienes Intangibles       </t>
  </si>
  <si>
    <t>10960012 (Amortizacion Acumulada de otros bienes intangible</t>
  </si>
  <si>
    <t xml:space="preserve">10960013 (Deterioro de otros bienes intangibles)           </t>
  </si>
  <si>
    <t xml:space="preserve">10970000 OTROS ACTIVOS RESTRINGIDOS                        </t>
  </si>
  <si>
    <t xml:space="preserve">10970001 Depositos en garantia                             </t>
  </si>
  <si>
    <t>10970002 Depositos efectuados en entidades publicas del pai</t>
  </si>
  <si>
    <t>10970003 Depositos efectuados en entidades  privadas del pa</t>
  </si>
  <si>
    <t xml:space="preserve">10970004 Depositos efectuados en entidades del exterior    </t>
  </si>
  <si>
    <t xml:space="preserve">10970005 Depositos judiciales y administrativos            </t>
  </si>
  <si>
    <t xml:space="preserve">10970006 Otros activos restringidos                        </t>
  </si>
  <si>
    <t xml:space="preserve">11100000 PARTICIPACIONES EN EL CAPITAL DE OTRAS EMPRESAS   </t>
  </si>
  <si>
    <t>11110000 PARTICIPACIONES EN EL CAPITAL DE OTRAS EMPRESAS DE</t>
  </si>
  <si>
    <t xml:space="preserve">11110002 Participaciones en entidades financieras del pais </t>
  </si>
  <si>
    <t>11110003 Participaciones en empresas no financieras del pai</t>
  </si>
  <si>
    <t>11120000 PARTICIPACIONES EN EL CAPITAL DE OTRAS EMPRESAS DE</t>
  </si>
  <si>
    <t>11120001 Participaciones en entidades financieras del exter</t>
  </si>
  <si>
    <t>11120002 Participaciones en empresas no financieras del ext</t>
  </si>
  <si>
    <t xml:space="preserve">20100000 OBLIGACIONES CON EL PéBLICO                       </t>
  </si>
  <si>
    <t xml:space="preserve">20300000 OBLIGACIONES CON ENTIDADES                        </t>
  </si>
  <si>
    <t xml:space="preserve">20301000 OBLIGACIONES A LA VISTA CON ENTIDADES FINANCIERAS </t>
  </si>
  <si>
    <t>20301001 Sobregiros en cuentas a la vista de entidades fina</t>
  </si>
  <si>
    <t>20301002 Sobregiros en cuentas a la vista de entidades fina</t>
  </si>
  <si>
    <t>20301003 Financiamientos y otras obligaciones de exigibilid</t>
  </si>
  <si>
    <t>20301004 Otras obligaciones a la vista con entidades financ</t>
  </si>
  <si>
    <t xml:space="preserve">20302000 OBLIGACIONES CON ENTIDADES FINANCIERAS A PLAZO    </t>
  </si>
  <si>
    <t xml:space="preserve">20302001 Prestamos de entidades financieras del pais       </t>
  </si>
  <si>
    <t xml:space="preserve">20302002 Prestamos de entidades financieras del exterior   </t>
  </si>
  <si>
    <t>20302003 Obligaciones por bienes tomados en arrendamiento f</t>
  </si>
  <si>
    <t>20302004 Obligaciones por recursos tomados del mercado de l</t>
  </si>
  <si>
    <t xml:space="preserve">20302005 Obligaciones entidades financieras relacionadas   </t>
  </si>
  <si>
    <t>20302006 Obligaciones por operaciones diferidas de liquidez</t>
  </si>
  <si>
    <t>20302007 Otras obligaciones a plazo de entidades financiera</t>
  </si>
  <si>
    <t xml:space="preserve">20303000 OBLIGACIONES CON ENTIDADES NO FINANCIERAS         </t>
  </si>
  <si>
    <t>20303001 Financiamientos de entidades no financieras del pa</t>
  </si>
  <si>
    <t xml:space="preserve">20303002 Financiamientos de organismos internacionales     </t>
  </si>
  <si>
    <t>20303003 Financiamientos de instituciones externas de coope</t>
  </si>
  <si>
    <t xml:space="preserve">20303004 Financiamientos de otras entidades no financieras </t>
  </si>
  <si>
    <t>20304000 CARGOS POR PAGAR POR OBLIGACIONES CON ENTIDADES FI</t>
  </si>
  <si>
    <t>20304001 Cargos por pagar por obligaciones con entidades fi</t>
  </si>
  <si>
    <t>20304002 Intereses por pagar por obligaciones con entidades</t>
  </si>
  <si>
    <t>20304003 Intereses por pagar por obligaciones con entidades</t>
  </si>
  <si>
    <t>20304004 Comisiones por pagar por obligaciones con entidade</t>
  </si>
  <si>
    <t>20304005 Comisiones por pagar por obligaciones con entidade</t>
  </si>
  <si>
    <t>20304006 Cargos por pagar por obligaciones con entidades re</t>
  </si>
  <si>
    <t>20304007 Intereses por pagar por obligaciones con entidades</t>
  </si>
  <si>
    <t>20304008 Intereses por pagar por obligaciones con entidades</t>
  </si>
  <si>
    <t>20304009 Comisiones por pagar por obligaciones con entidade</t>
  </si>
  <si>
    <t>20304010 Comisiones por pagar por obligaciones con entidade</t>
  </si>
  <si>
    <t xml:space="preserve">20400000 CUENTAS POR PAGAR Y PROVISIONES                   </t>
  </si>
  <si>
    <t>20401000 DIFERENCIAL DE POSICIoN EN INSTRUMENTOS FINANCIERO</t>
  </si>
  <si>
    <t>20401001 Compras a futuro de moneda extranjera (operacion d</t>
  </si>
  <si>
    <t xml:space="preserve">20401002 Compra a futuro ? swaps-cobertura valor razonable </t>
  </si>
  <si>
    <t>20401003 Compra a futuro ? forwards - cobertura valor razon</t>
  </si>
  <si>
    <t xml:space="preserve">20401004 Compra a futuro ? swaps-cobertura flujos efectivo </t>
  </si>
  <si>
    <t>20401005 Compra a futuro ? forwards - cobertura flujos efec</t>
  </si>
  <si>
    <t>20401006 Compra a futuro de futuros estandarizados - cobert</t>
  </si>
  <si>
    <t>20401007 Compra a futuro de futuros estandarizados - cobert</t>
  </si>
  <si>
    <t>20401008 Compra a futuro de contratos de diferencias - cobe</t>
  </si>
  <si>
    <t>20401009 Compra a futuro de contratos de diferencias - cobe</t>
  </si>
  <si>
    <t xml:space="preserve">20401010 Compra a futuro de moneda extranjera- otros       </t>
  </si>
  <si>
    <t>20401011 Ventas a futuro de moneda extranjera (operacion de</t>
  </si>
  <si>
    <t>20401012 Venta a futuro ? swaps - cobertura valor razonable</t>
  </si>
  <si>
    <t>20401013 Venta a futuro ? forwards - cobertura valor razona</t>
  </si>
  <si>
    <t>20401014 Venta a futuro ? swaps - cobertura flujos efectivo</t>
  </si>
  <si>
    <t>20401015 Venta a futuro ? forwards - cobertura flujos efect</t>
  </si>
  <si>
    <t>20401016 Venta a futuro de futuros estandarizados - cobertu</t>
  </si>
  <si>
    <t>20401017 Venta a futuro de futuros estandarizados - cobertu</t>
  </si>
  <si>
    <t>20401018 Venta a futuro de contratos de diferencias - cober</t>
  </si>
  <si>
    <t>20401019 Venta a futuro de contratos de diferencias - cober</t>
  </si>
  <si>
    <t xml:space="preserve">20401020 Venta a futuro de moneda extranjera? otros        </t>
  </si>
  <si>
    <t>20401021 Compra de opciones de moneda extranjera (operacion</t>
  </si>
  <si>
    <t>20401022 Compra de opciones ? calls - cobertura valor razon</t>
  </si>
  <si>
    <t>20401023 Compra de opciones ? puts - cobertura valor razona</t>
  </si>
  <si>
    <t>20401024 Compra de opciones ? calls - cobertura flujos efec</t>
  </si>
  <si>
    <t>20401025 Compra de opciones ? puts - cobertura flujos efect</t>
  </si>
  <si>
    <t xml:space="preserve">20401026 Compra de opciones de moneda extranjera - otros   </t>
  </si>
  <si>
    <t xml:space="preserve">20401027 Contratos a futuro de tasas de interes (operacion </t>
  </si>
  <si>
    <t>20401028 Contratos a futuro de tasas de interes ? fras-cobe</t>
  </si>
  <si>
    <t>20401029 Contratos a futuro de tasas de interes ? swaps-cob</t>
  </si>
  <si>
    <t>20401030 Venta de opciones de tasas de interes - caps / flo</t>
  </si>
  <si>
    <t>20401031 Contratos a futuro de tasas de interes ? fras-cobe</t>
  </si>
  <si>
    <t>20401032 Contratos a futuro de tasas de interes ? swaps-cob</t>
  </si>
  <si>
    <t>20401033 Venta de opciones de tasas de interes - caps / flo</t>
  </si>
  <si>
    <t>20401034 Contratos de futuros estandarizados - cobertura va</t>
  </si>
  <si>
    <t>20401035 Contratos de futuros estandarizados - cobertura fl</t>
  </si>
  <si>
    <t>20401036 Contratos de diferencias - cobertura valor razonab</t>
  </si>
  <si>
    <t>20401037 Contratos de diferencias - cobertura flujos efecti</t>
  </si>
  <si>
    <t xml:space="preserve">20401038 Contratos a futuro de tasas de interes - otros    </t>
  </si>
  <si>
    <t>20401039 Compra a futuro de Instrumentos financieros repres</t>
  </si>
  <si>
    <t xml:space="preserve">20401040 Compra a futuro ? swaps-cobertura valor razonable </t>
  </si>
  <si>
    <t>20401041 Compra a futuro ? forwards - cobertura valor razon</t>
  </si>
  <si>
    <t xml:space="preserve">20401042 Compra a futuro ? swaps-cobertura flujos efectivo </t>
  </si>
  <si>
    <t xml:space="preserve">20401043 Compra a futuro ? forwards-flujos efectivo        </t>
  </si>
  <si>
    <t>20401044 Compra a futuro de futuros estandarizados - cobert</t>
  </si>
  <si>
    <t>20401045 Compra a futuro de futuros estandarizados - cobert</t>
  </si>
  <si>
    <t>20401046 Compra a futuro de contratos de diferencias - cobe</t>
  </si>
  <si>
    <t>20401047 Compra a futuro de contratos de diferencias - cobe</t>
  </si>
  <si>
    <t>20401048 Compra a futuro de valores representativos de capi</t>
  </si>
  <si>
    <t>20401049 Venta a futuro de Instrumentos financieros represe</t>
  </si>
  <si>
    <t>20401050 Venta a futuro ? swaps - cobertura valor razonable</t>
  </si>
  <si>
    <t>20401051 Venta a futuro ? forwards - cobertura valor razona</t>
  </si>
  <si>
    <t>20401052 Venta a futuro ? swaps - cobertura flujos efectivo</t>
  </si>
  <si>
    <t>20401053 Venta a futuro ? forwards - cobertura flujos efect</t>
  </si>
  <si>
    <t>20401054 Venta a futuro de futuros estandarizados - cobertu</t>
  </si>
  <si>
    <t>20401055 Venta a futuro de futuros estandarizados - cobertu</t>
  </si>
  <si>
    <t>20401056 Venta a futuro de contratos de diferencias - cober</t>
  </si>
  <si>
    <t>20401057 Venta a futuro de contratos de diferencias - cober</t>
  </si>
  <si>
    <t>20401058 Venta a futuro de instrumentos financieros represe</t>
  </si>
  <si>
    <t>20401059 Compra a futuro de opciones de Instrumentos financ</t>
  </si>
  <si>
    <t>20401060 Compra de opciones ? call - cobertura valor razona</t>
  </si>
  <si>
    <t>20401061 Compra de opciones ? puts - cobertura valor razona</t>
  </si>
  <si>
    <t>20401062 Compra de opciones ? call - cobertura flujos efect</t>
  </si>
  <si>
    <t>20401063 Compra de opciones ? puts - cobertura flujos efect</t>
  </si>
  <si>
    <t>20401064 Compra de opciones de instrumentos financieros rep</t>
  </si>
  <si>
    <t>20401065 Compra a futuro de instrumentos financieros repres</t>
  </si>
  <si>
    <t>20401066 Compra a futuro ? swaps - cobertura valor razonabl</t>
  </si>
  <si>
    <t>20401067 Compra a futuro ? forwards - cobertura valor razon</t>
  </si>
  <si>
    <t>20401068 Compra a futuro ? swaps - cobertura flujo efectivo</t>
  </si>
  <si>
    <t>20401069 Compra a futuro ? forwards - cobertura flujos efec</t>
  </si>
  <si>
    <t>20401070 Compra a futuro de futuros estandarizados - cobert</t>
  </si>
  <si>
    <t>20401071 Compra a futuro de futuros estandarizados - cobert</t>
  </si>
  <si>
    <t>20401072 Compra a futuro de contratos de diferencias - cobe</t>
  </si>
  <si>
    <t>20401073 Compra a futuro de contratos de diferencias - cobe</t>
  </si>
  <si>
    <t>20401074 Compra a futuro de instrumentos financieros repres</t>
  </si>
  <si>
    <t>20401075 Venta a futuro de instrumentos financieros represe</t>
  </si>
  <si>
    <t>20401076 Venta a futuro ? swaps - cobertura valor razonable</t>
  </si>
  <si>
    <t>20401077 Venta a futuro ? forwards - cobertura valor razona</t>
  </si>
  <si>
    <t>20401078 Venta a futuro ? swaps - cobertura flujos efectivo</t>
  </si>
  <si>
    <t>20401079 Venta a futuro ? forwards - cobertura flujos efect</t>
  </si>
  <si>
    <t>20401080 Venta a futuro de futuros estandarizados - cobertu</t>
  </si>
  <si>
    <t>20401081 Venta a futuro de futuros estandarizados - cobertu</t>
  </si>
  <si>
    <t>20401082 Venta a futuro de contratos de diferencias - cober</t>
  </si>
  <si>
    <t>20401083 Venta a futuro de contratos de diferencias - cober</t>
  </si>
  <si>
    <t>20401084 Venta a futuro de instrumentos financieros represe</t>
  </si>
  <si>
    <t xml:space="preserve">20401085 Otros instrumentos financieros derivados          </t>
  </si>
  <si>
    <t xml:space="preserve">20401086 Operacion de cobertura                            </t>
  </si>
  <si>
    <t xml:space="preserve">20402005 Retenciones por orden judicial                    </t>
  </si>
  <si>
    <t xml:space="preserve">20402006 Retenciones a empleados por orden judicial        </t>
  </si>
  <si>
    <t xml:space="preserve">20402007 Retenciones a terceros por orden judicial         </t>
  </si>
  <si>
    <t xml:space="preserve">20402008 Impuestos retenidos por pagar                     </t>
  </si>
  <si>
    <t xml:space="preserve">20402009 Impuestos retenidos a empleados por pagar         </t>
  </si>
  <si>
    <t xml:space="preserve">20402010 Impuestos retenidos a terceros por pagar          </t>
  </si>
  <si>
    <t xml:space="preserve">20402011 Aportaciones laborales retenidas por pagar        </t>
  </si>
  <si>
    <t xml:space="preserve">20402012 Otras retenciones a terceros por pagar            </t>
  </si>
  <si>
    <t xml:space="preserve">20402013 Remuneraciones por pagar                          </t>
  </si>
  <si>
    <t xml:space="preserve">20402014 Dividendos por pagar                              </t>
  </si>
  <si>
    <t>20402015 Participaciones sobre la utilidad o excedentes por</t>
  </si>
  <si>
    <t>20402016 Otras participaciones sobre la utilidad o excedent</t>
  </si>
  <si>
    <t xml:space="preserve">20402017 Obligaciones por pagar sobre prestamos con partes </t>
  </si>
  <si>
    <t xml:space="preserve">20402018 Compa¤ias relacionadas                            </t>
  </si>
  <si>
    <t xml:space="preserve">20402019 Socios                                            </t>
  </si>
  <si>
    <t xml:space="preserve">20402020 Funcionarios y empleados                          </t>
  </si>
  <si>
    <t xml:space="preserve">20402021 Otros                                             </t>
  </si>
  <si>
    <t xml:space="preserve">20402022 Vacaciones acumuladas por pagar                   </t>
  </si>
  <si>
    <t xml:space="preserve">20402023 Aguinaldo acumulado por pagar                     </t>
  </si>
  <si>
    <t>20402024 Multas por procedimientos administrativos por paga</t>
  </si>
  <si>
    <t xml:space="preserve">20402025 Cuentas por pagar por intervencion administrativa </t>
  </si>
  <si>
    <t>20402026 Cuentas por pagar por resoluciones de la Superinte</t>
  </si>
  <si>
    <t xml:space="preserve">20402027 Comisiones por pagar por servicios bursatiles     </t>
  </si>
  <si>
    <t xml:space="preserve">20402028 Comisiones por pagar por servicios de custodia    </t>
  </si>
  <si>
    <t xml:space="preserve">20402029 Bancos                                            </t>
  </si>
  <si>
    <t xml:space="preserve">20402030 Central de valores                                </t>
  </si>
  <si>
    <t xml:space="preserve">20402031 Puestos de bolsa                                  </t>
  </si>
  <si>
    <t xml:space="preserve">20402032 Sistema de anotacion en cuenta                    </t>
  </si>
  <si>
    <t xml:space="preserve">20402033 Custodios internacionales                         </t>
  </si>
  <si>
    <t xml:space="preserve">20402034 Otras                                             </t>
  </si>
  <si>
    <t xml:space="preserve">20402035 Comisiones por pagar por colocacion de seguros    </t>
  </si>
  <si>
    <t xml:space="preserve">20402036 Comisiones por pagar por operaciones de cambio    </t>
  </si>
  <si>
    <t>20402037 Comisiones por pagar del Sistema Centralizado de R</t>
  </si>
  <si>
    <t xml:space="preserve">20402038 Comisiones por pagar con partes relacionadas      </t>
  </si>
  <si>
    <t xml:space="preserve">20402039 Comisiones por pagar por servicios bursatiles     </t>
  </si>
  <si>
    <t xml:space="preserve">20402040 Comisiones por pagar por servicios de custodia    </t>
  </si>
  <si>
    <t>20402041 Comisiones por pagar por operaciones de cambio y a</t>
  </si>
  <si>
    <t xml:space="preserve">20402042 Otras cuentas y comisiones por pagar              </t>
  </si>
  <si>
    <t>20402043 Comisiones por pagar por operaciones con instrumen</t>
  </si>
  <si>
    <t xml:space="preserve">20402044 Otras cuentas y comisiones por pagar              </t>
  </si>
  <si>
    <t xml:space="preserve">20403000 PROVISIONES                                       </t>
  </si>
  <si>
    <t xml:space="preserve">20403001 Provisiones para obligaciones patronales          </t>
  </si>
  <si>
    <t xml:space="preserve">20403002 Provisiones para litigios pendientes              </t>
  </si>
  <si>
    <t>20403003 Provisiones por costos de reestructuracion de la e</t>
  </si>
  <si>
    <t xml:space="preserve">20403004 Otras provisiones                                 </t>
  </si>
  <si>
    <t xml:space="preserve">20406000 IMPUESTOS SOBRE LA RENTA DIFERIDO                 </t>
  </si>
  <si>
    <t xml:space="preserve">20406001 Impuesto sobre la renta diferido                  </t>
  </si>
  <si>
    <t xml:space="preserve">20408000 CARGOS POR PAGAR DIVERSOS                         </t>
  </si>
  <si>
    <t>20408001 Cargos por pagar por cuentas por operaciones bursa</t>
  </si>
  <si>
    <t xml:space="preserve">20408002 Cargos por pagar por cuentas por pagar diversas   </t>
  </si>
  <si>
    <t xml:space="preserve">20800000 OTROS PASIVOS                                     </t>
  </si>
  <si>
    <t xml:space="preserve">20801000 INGRESOS DIFERIDOS                                </t>
  </si>
  <si>
    <t xml:space="preserve">20801001 Otros ingresos diferidos                          </t>
  </si>
  <si>
    <t xml:space="preserve">20803000 OPERACIONES PENDIENTES DE IMPUTACION              </t>
  </si>
  <si>
    <t xml:space="preserve">20803001 Sobrantes de caja                                 </t>
  </si>
  <si>
    <t xml:space="preserve">20803002 Operaciones por liquidar                          </t>
  </si>
  <si>
    <t xml:space="preserve">20803003 Otras operaciones pendientes de imputacion        </t>
  </si>
  <si>
    <t xml:space="preserve">20804000 CUENTAS RECIPROCAS INTERNAS                       </t>
  </si>
  <si>
    <t xml:space="preserve">20804001 Saldos con oficina central                        </t>
  </si>
  <si>
    <t xml:space="preserve">20804002 Saldos con sucursales y agencias del pais         </t>
  </si>
  <si>
    <t xml:space="preserve">20804003 Saldos con sucursales y agencias del exterior     </t>
  </si>
  <si>
    <t xml:space="preserve">20807000 PASIVO POR PAGOS BASADOS EN EL VALOR RAZONABLE DE </t>
  </si>
  <si>
    <t>20807001 Pagos basados en el valor razonable de instrumento</t>
  </si>
  <si>
    <t>20808000 ESTIMACIoN DE PRIMAS DE PoLIZAS ABIERTAS O FLOTANT</t>
  </si>
  <si>
    <t>20808001 Estimacion de primas de polizas abiertas o flotant</t>
  </si>
  <si>
    <t xml:space="preserve">20900000 OBLIGACIONES SUBORDINADAS                         </t>
  </si>
  <si>
    <t xml:space="preserve">20910000 OBLIGACIONES SUBORDINADAS                         </t>
  </si>
  <si>
    <t xml:space="preserve">20910001 Precio colocacion obligaciones subordinadas       </t>
  </si>
  <si>
    <t>20910002 (Amortizacion prima colocacion de obligaciones sub</t>
  </si>
  <si>
    <t xml:space="preserve">20910003 Amortizacion descuento colocacion de obligaciones </t>
  </si>
  <si>
    <t xml:space="preserve">20920000 PRSTAMOS SUBORDINADOS                            </t>
  </si>
  <si>
    <t xml:space="preserve">20920001 Prestamos subordinados                            </t>
  </si>
  <si>
    <t xml:space="preserve">20980000 CARGOS POR PAGAR POR OBLIGACIONES SUBORDINADAS    </t>
  </si>
  <si>
    <t xml:space="preserve">20980001 Cargos por pagar por obligaciones subordinadas    </t>
  </si>
  <si>
    <t>20980002 Comisiones por pagar  por obligaciones subordinada</t>
  </si>
  <si>
    <t xml:space="preserve">21000000 OBLIGACIONES CONVERTIBLES EN CAPITAL              </t>
  </si>
  <si>
    <t xml:space="preserve">21010000 OBLIGACIONES CONVERTIBLES EN CAPITAL              </t>
  </si>
  <si>
    <t>21010001 Precio colocacion obligaciones convertibles en cap</t>
  </si>
  <si>
    <t>21010002 (Amortizacion prima colocacion de obligaciones con</t>
  </si>
  <si>
    <t>21010003 Amortizacion descuento colocacion obligaciones con</t>
  </si>
  <si>
    <t xml:space="preserve">21080000 CARGOS POR PAGAR POR OBLIGACIONES CONVERTIBLES EN </t>
  </si>
  <si>
    <t xml:space="preserve">21080001 Cargos por pagar por obligaciones convertibles en </t>
  </si>
  <si>
    <t>21080002 Comisiones por pagar  por obligaciones convertible</t>
  </si>
  <si>
    <t xml:space="preserve">21100000 OBLIGACIONES PREFERENTES                          </t>
  </si>
  <si>
    <t xml:space="preserve">21110000 OBLIGACIONES PREFERENTES                          </t>
  </si>
  <si>
    <t xml:space="preserve">21110001 Obligaciones preferentes a plazo                  </t>
  </si>
  <si>
    <t>21110002 Obligaciones preferentes con clausula de redencion</t>
  </si>
  <si>
    <t xml:space="preserve">21180000 CARGOS POR PAGAR POR OBLIGACIONES PREFERENTES     </t>
  </si>
  <si>
    <t>21180001 Cargos por pagar por obligaciones preferentes a pl</t>
  </si>
  <si>
    <t xml:space="preserve">21180002 Cargos por pagar por obligaciones preferentes con </t>
  </si>
  <si>
    <t xml:space="preserve">30110000 CAPITAL PAGADO                                    </t>
  </si>
  <si>
    <t xml:space="preserve">30110001 *CAPITAL PAGADO ORDINARIO   *                     </t>
  </si>
  <si>
    <t xml:space="preserve">30110002 Capital pagado preferente                         </t>
  </si>
  <si>
    <t xml:space="preserve">30110003 Capital preferente con dividendo acumulativo      </t>
  </si>
  <si>
    <t xml:space="preserve">30110004 Capital preferente con dividendo no acumulativo   </t>
  </si>
  <si>
    <t>30110005 Aportes para el mantenimiento del capital minimo o</t>
  </si>
  <si>
    <t xml:space="preserve">30120000 CAPITAL DONADO                                    </t>
  </si>
  <si>
    <t xml:space="preserve">30120001 Capital donado                                    </t>
  </si>
  <si>
    <t xml:space="preserve">30120002 Efectivo                                          </t>
  </si>
  <si>
    <t xml:space="preserve">30120003 Inmuebles                                         </t>
  </si>
  <si>
    <t xml:space="preserve">30120004 Otro                                              </t>
  </si>
  <si>
    <t xml:space="preserve">30130000 CAPITAL SUSCRITO NO INTEGRADO                     </t>
  </si>
  <si>
    <t xml:space="preserve">30130001 Capital ordinario suscrito pendiente de pago      </t>
  </si>
  <si>
    <t xml:space="preserve">30130002 Capital preferente suscrito pendiente de pago     </t>
  </si>
  <si>
    <t xml:space="preserve">30130003 Capital ordinario suscrito pendiente de canje por </t>
  </si>
  <si>
    <t>30130004 Capital preferente suscrito pendiente de canje por</t>
  </si>
  <si>
    <t>30130005 Otras aportaciones de capital suscritas pendientes</t>
  </si>
  <si>
    <t xml:space="preserve">30140000 (SUSCRIPCIONES DE CAPITAL POR INTEGRAR)           </t>
  </si>
  <si>
    <t xml:space="preserve">30140001 (Suscripciones de capital ordinario por cobrar)   </t>
  </si>
  <si>
    <t xml:space="preserve">30140002 (Suscripciones de capital preferente por cobrar)  </t>
  </si>
  <si>
    <t>30140003 (Suscripciones de capital ordinario por canjear po</t>
  </si>
  <si>
    <t>30140004 (Suscripciones de capital preferente por canjear p</t>
  </si>
  <si>
    <t>30140005 (Suscripciones de otras aportaciones de capital po</t>
  </si>
  <si>
    <t xml:space="preserve">30150000 (ACCIONES EN TESORERÖA)                           </t>
  </si>
  <si>
    <t xml:space="preserve">30150001 (Capital ordinario)                               </t>
  </si>
  <si>
    <t xml:space="preserve">30150002 (Capital preferente)                              </t>
  </si>
  <si>
    <t>30150003 (Capital pagado preferente con dividendo acumulati</t>
  </si>
  <si>
    <t>30150004 (Capital pagado preferente con dividendo no acumul</t>
  </si>
  <si>
    <t xml:space="preserve">30150005 (Otras aportaciones de capital)                   </t>
  </si>
  <si>
    <t xml:space="preserve">30200000 APORTES PATRIMONIALES NO CAPITALIZADOS            </t>
  </si>
  <si>
    <t xml:space="preserve">30210000 CAPITAL PAGADO ADICIONAL                          </t>
  </si>
  <si>
    <t xml:space="preserve">30210001 Prima en la Colocacion de Acciones                </t>
  </si>
  <si>
    <t xml:space="preserve">30210002 (Descuento en la colocacion de acciones)          </t>
  </si>
  <si>
    <t xml:space="preserve">30220000 APORTES PARA INCREMENTOS DE CAPITAL               </t>
  </si>
  <si>
    <t xml:space="preserve">30220001 APORTES POR CAPITALIZAR                           </t>
  </si>
  <si>
    <t>30220002 Aportes por capitalizar autorizados y por registra</t>
  </si>
  <si>
    <t xml:space="preserve">30220003 *APORTE SOCIOS*                                   </t>
  </si>
  <si>
    <t xml:space="preserve">30220004 Donaciones pendientes de capitalizacion           </t>
  </si>
  <si>
    <t>30220005 Donaciones por capitalizar autorizados y por regis</t>
  </si>
  <si>
    <t>30220006 Donaciones por capitalizar pendientes de autorizar</t>
  </si>
  <si>
    <t>30230000 DONACIONES Y OTRAS CONTRIBUCIONES NO CAPITALIZABLE</t>
  </si>
  <si>
    <t xml:space="preserve">30230001 Donaciones no capitalizables                      </t>
  </si>
  <si>
    <t xml:space="preserve">30230002 Otras contribuciones no capitalizables            </t>
  </si>
  <si>
    <t>30250000 APORTES PARA EL MANTENIMIENTO DEL CAPITAL MÖNIMO O</t>
  </si>
  <si>
    <t>30250001 Aportes para el mantenimiento del capital minimo d</t>
  </si>
  <si>
    <t>30260000 APORTES PARA EL MANTENIMIENTO DEL CAPITAL MÖNIMO O</t>
  </si>
  <si>
    <t>30260001 Aportes para el mantenimiento del capital minimo d</t>
  </si>
  <si>
    <t xml:space="preserve">30300000 AJUSTES AL PATRIMONIO                             </t>
  </si>
  <si>
    <t xml:space="preserve">30310000 AJUSTES AL VALOR DE LOS ACTIVOS                   </t>
  </si>
  <si>
    <t xml:space="preserve">30310001 Superavit por revaluacion inmuebles, mobiliario y </t>
  </si>
  <si>
    <t xml:space="preserve">30310002 Superavit por revaluacion de terrenos             </t>
  </si>
  <si>
    <t>30310003 Superavit por revaluacion de edificios e instalaci</t>
  </si>
  <si>
    <t>30310004 Superavit por revaluacion de bienes tomados en arr</t>
  </si>
  <si>
    <t>30310005 (Impuesto diferido sobre superavit de inmuebles mo</t>
  </si>
  <si>
    <t>30310006 Ajuste por valuacion de inversiones disponibles pa</t>
  </si>
  <si>
    <t xml:space="preserve">30310007 Ganancias (perdidas) no realizadas                </t>
  </si>
  <si>
    <t xml:space="preserve">30310008 (Ajustes por impuesto diferido)                   </t>
  </si>
  <si>
    <t xml:space="preserve">30310009 Ajustes por impuesto diferido                     </t>
  </si>
  <si>
    <t>30310010 Ajuste por valuacion de inversiones en respaldo de</t>
  </si>
  <si>
    <t xml:space="preserve">30310011 Ganancias (perdidas) no realizadas                </t>
  </si>
  <si>
    <t xml:space="preserve">30310012 (Ajustes por impuesto diferido)                   </t>
  </si>
  <si>
    <t xml:space="preserve">30310013 Ajustes por impuesto diferido                     </t>
  </si>
  <si>
    <t>30310014 Ajuste por valuacion de instrumentos financieros r</t>
  </si>
  <si>
    <t xml:space="preserve">30310015 Ganancias (perdidas) no realizadas                </t>
  </si>
  <si>
    <t xml:space="preserve">30310016 (Ajustes por impuesto diferido)                   </t>
  </si>
  <si>
    <t xml:space="preserve">30310017 Ajustes por impuesto diferido                     </t>
  </si>
  <si>
    <t>30310018 Ajuste por valuacion de instrumentos financieros e</t>
  </si>
  <si>
    <t xml:space="preserve">30310019 Ganancias (perdidas) no realizadas                </t>
  </si>
  <si>
    <t xml:space="preserve">30310020 (Ajustes por impuesto diferido)                   </t>
  </si>
  <si>
    <t xml:space="preserve">30310021 Ajustes por impuesto diferido                     </t>
  </si>
  <si>
    <t xml:space="preserve">30310022 Superavit por revaluacion de otros activos        </t>
  </si>
  <si>
    <t xml:space="preserve">30310023 Efectos por revaluacion de otros activos          </t>
  </si>
  <si>
    <t xml:space="preserve">30310024 Ajuste por valoracion de instrumentos derivados   </t>
  </si>
  <si>
    <t xml:space="preserve">30310025 Ganancias (perdidas) no realizadas                </t>
  </si>
  <si>
    <t xml:space="preserve">30310026 (Ajustes por impuesto diferido)                   </t>
  </si>
  <si>
    <t xml:space="preserve">30310027 Ajustes por impuesto diferido                     </t>
  </si>
  <si>
    <t xml:space="preserve">30310028 Ajuste por valoracion de obligaciones de entregar </t>
  </si>
  <si>
    <t xml:space="preserve">30310029 Ajuste por valoracion de obligaciones de entregar </t>
  </si>
  <si>
    <t>30320000 AJUSTE POR VALUACIoN DE PARTICIPACIONES EN OTRAS E</t>
  </si>
  <si>
    <t>30320001 Superavit por revaluacion inmueble, mobiliario y e</t>
  </si>
  <si>
    <t>30320002 Superavit por revaluacion de otros activos en empr</t>
  </si>
  <si>
    <t>30320003 Ajuste por valuacion de Inversiones disponibles pa</t>
  </si>
  <si>
    <t xml:space="preserve">30330000 AJUSTE POR CONVERSIoN DE ESTADOS FINANCIEROS      </t>
  </si>
  <si>
    <t xml:space="preserve">30330001 Ajuste por conversion de estados financieros      </t>
  </si>
  <si>
    <t xml:space="preserve">30400000 RESERVAS PATRIMONIALES                            </t>
  </si>
  <si>
    <t xml:space="preserve">30410000 RESERVA LEGAL                                     </t>
  </si>
  <si>
    <t xml:space="preserve">30410001 Reserva legal                                     </t>
  </si>
  <si>
    <t xml:space="preserve">30420000 OTRAS RESERVAS OBLIGATORIAS                       </t>
  </si>
  <si>
    <t xml:space="preserve">30420001 Reservas estatutarias                             </t>
  </si>
  <si>
    <t xml:space="preserve">30420002 Reservas por leyes especificas                    </t>
  </si>
  <si>
    <t xml:space="preserve">30420003 Otras reservas                                    </t>
  </si>
  <si>
    <t xml:space="preserve">30420004 Reservas por otras disposiciones                  </t>
  </si>
  <si>
    <t xml:space="preserve">30430000 RESERVAS VOLUNTARIAS                              </t>
  </si>
  <si>
    <t xml:space="preserve">30430001 Reservas voluntarias sin destino especifico       </t>
  </si>
  <si>
    <t xml:space="preserve">30430002 Reservas voluntarias con destino especifico       </t>
  </si>
  <si>
    <t xml:space="preserve">30430003 Reservas voluntarias para cobertura de perdidas   </t>
  </si>
  <si>
    <t>30430004 Reservas voluntarias para otros destinos especific</t>
  </si>
  <si>
    <t xml:space="preserve">30500000 RESULTADOS ACUMULADOS DE EJERCICIOS ANTERIORES    </t>
  </si>
  <si>
    <t xml:space="preserve">30510000 UTILIDADES ACUMULADAS DE EJERCICIOS ANTERIORES    </t>
  </si>
  <si>
    <t xml:space="preserve">30510003 Correcciones de errores de ejercicios anteriores  </t>
  </si>
  <si>
    <t>30510004 Cambio de politicas contables de ejercicios anteri</t>
  </si>
  <si>
    <t xml:space="preserve">30510005 (Dividendos decretados en efectivo)               </t>
  </si>
  <si>
    <t xml:space="preserve">30510006 (Dividendos decretados en acciones)               </t>
  </si>
  <si>
    <t xml:space="preserve">30510007 Superavit por revaluacion inmuebles, mobiliario y </t>
  </si>
  <si>
    <t xml:space="preserve">30510008 Otros                                             </t>
  </si>
  <si>
    <t>30510009 Utilidades de ejercicios anteriores afectados para</t>
  </si>
  <si>
    <t xml:space="preserve">30520000 (PRDIDAS ACUMULADAS DE EJERCICIOS ANTERIORES)    </t>
  </si>
  <si>
    <t xml:space="preserve">30520001 (Perdidas acumuladas de ejercicios anteriores)    </t>
  </si>
  <si>
    <t>30520002 (Correcciones de errores de ejercicios anteriores)</t>
  </si>
  <si>
    <t>30520003 (Cambio de politicas contables de ejercicios anter</t>
  </si>
  <si>
    <t>30520004 (Ajuste por baja de activos trasladados a fideicom</t>
  </si>
  <si>
    <t xml:space="preserve">30600000 RESULTADO DEL PERÖODO                             </t>
  </si>
  <si>
    <t xml:space="preserve">30610000 UTILIDAD NETA DEL PERIODO                         </t>
  </si>
  <si>
    <t xml:space="preserve">30610001 Utilidad neta del periodo                         </t>
  </si>
  <si>
    <t xml:space="preserve">30620000 (PERDIDA NETA DEL PERIODO)                        </t>
  </si>
  <si>
    <t xml:space="preserve">30620001 (Perdida neta del periodo)                        </t>
  </si>
  <si>
    <t xml:space="preserve">30700000 INTERS MINORITARIO                               </t>
  </si>
  <si>
    <t xml:space="preserve">30710000 INTERS MINORITARIO                               </t>
  </si>
  <si>
    <t xml:space="preserve">30710001 Capital social en poder de socios minoritarios    </t>
  </si>
  <si>
    <t xml:space="preserve">30710002 Ajustes al patrimonio                             </t>
  </si>
  <si>
    <t xml:space="preserve">30710003 Reservas patrimoniales                            </t>
  </si>
  <si>
    <t xml:space="preserve">30710004 Resultados acumulados                             </t>
  </si>
  <si>
    <t xml:space="preserve">40100000 GASTOS FINANCIEROS                                </t>
  </si>
  <si>
    <t>40110000 GASTOS FINANCIEROS POR OBLIGACIONES CON EL PéBLICO</t>
  </si>
  <si>
    <t>40110001 Gastos por otras obligaciones  a plazo con el publ</t>
  </si>
  <si>
    <t xml:space="preserve">40130000 GASTOS FINANCIEROS POR OBLIGACIONES CON ENTIDADES </t>
  </si>
  <si>
    <t>40130001 Gastos por obligaciones a la vista con entidades f</t>
  </si>
  <si>
    <t>40130002 Gastos por obligaciones  a plazo con entidades fin</t>
  </si>
  <si>
    <t>40130003 Gastos por captaciones a plazo en entidades financ</t>
  </si>
  <si>
    <t>40130004 Gastos por captaciones a plazo en entidades financ</t>
  </si>
  <si>
    <t>40130005 Gastos por financiamientos de entidades financiera</t>
  </si>
  <si>
    <t>40130006 Gastos por financiamientos de entidades financiera</t>
  </si>
  <si>
    <t>40130007 Gastos por bienes tomados en arrendamiento financi</t>
  </si>
  <si>
    <t>40130008 Gasto por obligaciones por recursos tomados del me</t>
  </si>
  <si>
    <t>40130009 Gasto por obligaciones entidades financieras relac</t>
  </si>
  <si>
    <t>40130010 Gastos por otras obligaciones a plazo con entidade</t>
  </si>
  <si>
    <t>40130011 Gastos por obligaciones con entidades no financier</t>
  </si>
  <si>
    <t>40130012 Gastos por financiamientos de entidades no financi</t>
  </si>
  <si>
    <t>40130013 Gastos por financiamientos de organismos internaci</t>
  </si>
  <si>
    <t>40130014 Gastos  por financiamientos de instituciones exter</t>
  </si>
  <si>
    <t>40130015 Gastos por financiamientos de otras entidades no f</t>
  </si>
  <si>
    <t xml:space="preserve">40140000 GASTOS FINANCIEROS POR CUENTAS POR PAGAR DIVERSAS </t>
  </si>
  <si>
    <t xml:space="preserve">40140001 Gastos por cuentas por pagar diversas             </t>
  </si>
  <si>
    <t>40140002 Gastos por cuentas por pagar por operaciones bursa</t>
  </si>
  <si>
    <t xml:space="preserve">40140003 Gastos por obligaciones por pagar por operaciones </t>
  </si>
  <si>
    <t>40140004 Gastos por cuentas por pagar por actividad de cust</t>
  </si>
  <si>
    <t>40140005 Gastos por otras cuentas por pagar por servicios b</t>
  </si>
  <si>
    <t>40150000 GASTOS FINANCIEROS POR CUENTAS RECIPROCAS INTERNAS</t>
  </si>
  <si>
    <t xml:space="preserve">40150001 Gastos por cuentas reciprocas internas            </t>
  </si>
  <si>
    <t xml:space="preserve">40160000 GASTOS FINANCIEROS POR OBLIGACIONES SUBORDINADAS, </t>
  </si>
  <si>
    <t xml:space="preserve">40160001 Gastos por obligaciones subordinadas              </t>
  </si>
  <si>
    <t xml:space="preserve">40160002 Gastos por obligaciones convertibles en capital   </t>
  </si>
  <si>
    <t xml:space="preserve">40160003 Gastos por obligaciones preferentes               </t>
  </si>
  <si>
    <t xml:space="preserve">40170000 PRDIDAS POR POSICIoN EN INSTRUMENTOS FINANCIEROS </t>
  </si>
  <si>
    <t xml:space="preserve">40170001 Compra a futuro de moneda extranjera (Operaciones </t>
  </si>
  <si>
    <t xml:space="preserve">40170002 Compra a futuro ? swaps-cobertura valor razonable </t>
  </si>
  <si>
    <t>40170003 Compra a futuro ? forwards - cobertura valor razon</t>
  </si>
  <si>
    <t xml:space="preserve">40170004 Compra a futuro ? swaps-cobertura flujos efectivo </t>
  </si>
  <si>
    <t>40170005 Compra a futuro ? forwards - cobertura flujos efec</t>
  </si>
  <si>
    <t>40170006 Compra a futuro de futuros estandarizados - cobert</t>
  </si>
  <si>
    <t>40170007 Compra a futuro de futuros estandarizados - cobert</t>
  </si>
  <si>
    <t>40170008 Compra a futuro de contratos de diferencias - cobe</t>
  </si>
  <si>
    <t>40170009 Compra a futuro de contratos de diferencias - cobe</t>
  </si>
  <si>
    <t xml:space="preserve">40170010 Compra a futuro de moneda extranjera ? otros      </t>
  </si>
  <si>
    <t>40170011 Venta a futuro de moneda extranjera (Operaciones d</t>
  </si>
  <si>
    <t>40170012 Venta a futuro ? swaps - cobertura valor razonable</t>
  </si>
  <si>
    <t>40170013 Venta a futuro ? forwards - cobertura valor razona</t>
  </si>
  <si>
    <t>40170014 Venta a futuro ? swaps - cobertura flujos efectivo</t>
  </si>
  <si>
    <t>40170015 Venta a futuro ? forwards - cobertura flujos efect</t>
  </si>
  <si>
    <t>40170016 Venta a futuro de futuros estandarizados - cobertu</t>
  </si>
  <si>
    <t>40170017 Venta a futuro de futuros estandarizados - cobertu</t>
  </si>
  <si>
    <t>40170018 Venta a futuro de contratos de diferencias - cober</t>
  </si>
  <si>
    <t>40170019 Venta a futuro de contratos de diferencias - cober</t>
  </si>
  <si>
    <t xml:space="preserve">40170020 Venta a futuro de moneda extranjera? otros        </t>
  </si>
  <si>
    <t>40170021 Compra a futuro de opciones de moneda extranjera (</t>
  </si>
  <si>
    <t>40170022 Compra de opciones ? calls - cobertura valor razon</t>
  </si>
  <si>
    <t>40170023 Compra de opciones ? puts - cobertura valor razona</t>
  </si>
  <si>
    <t>40170024 Compra de opciones ? calls - cobertura flujos efec</t>
  </si>
  <si>
    <t>40170025 Compra de opciones ? puts - cobertura flujos efect</t>
  </si>
  <si>
    <t>40170026 Compra a futuro de opciones de moneda extranjera -</t>
  </si>
  <si>
    <t>40170027 Contratos a futuro de tasas de interes (Operacione</t>
  </si>
  <si>
    <t>40170028 Contratos a futuro de tasas de interes ? fras-cobe</t>
  </si>
  <si>
    <t>40170029 Contratos a futuro de tasas de interes ? swaps-cob</t>
  </si>
  <si>
    <t>40170030 Venta de opciones de tasas de interes - caps / flo</t>
  </si>
  <si>
    <t>40170031 Contratos a futuro de tasas de interes ? fras-cobe</t>
  </si>
  <si>
    <t>40170032 Contratos a futuro de tasas de interes ? swaps-cob</t>
  </si>
  <si>
    <t>40170033 Venta de opciones de tasas de interes - caps / flo</t>
  </si>
  <si>
    <t>40170034 Contratos de futuros estandarizados - cobertura va</t>
  </si>
  <si>
    <t>40170035 Contratos de futuros estandarizados - cobertura fl</t>
  </si>
  <si>
    <t>40170036 Contratos de diferencias - cobertura valor razonab</t>
  </si>
  <si>
    <t>40170037 Contratos de diferencias - cobertura flujos efecti</t>
  </si>
  <si>
    <t xml:space="preserve">40170038 Contratos a futuro de tasas de interes - otros    </t>
  </si>
  <si>
    <t>40170039 Compra a futuro de instrumentos financieros repres</t>
  </si>
  <si>
    <t xml:space="preserve">40170040 Compra a futuro ? swaps-cobertura valor razonable </t>
  </si>
  <si>
    <t>40170041 Compra a futuro ? forwards - cobertura valor razon</t>
  </si>
  <si>
    <t xml:space="preserve">40170042 Compra a futuro ? swaps-cobertura flujos efectivo </t>
  </si>
  <si>
    <t xml:space="preserve">40170043 Compra a futuro ? forwards-flujos efectivo        </t>
  </si>
  <si>
    <t>40170044 Compra a futuro de futuros estandarizados - cobert</t>
  </si>
  <si>
    <t>40170045 Compra a futuro de futuros estandarizados - cobert</t>
  </si>
  <si>
    <t>40170046 Compra a futuro de contratos de diferencias - cobe</t>
  </si>
  <si>
    <t>40170047 Compra a futuro de contratos de diferencias - cobe</t>
  </si>
  <si>
    <t>40170048 Compra a futuro de valores representativos de capi</t>
  </si>
  <si>
    <t>40170049 Venta a futuro de instrumentos financieros represe</t>
  </si>
  <si>
    <t>40170050 Venta a futuro ? swaps - cobertura valor razonable</t>
  </si>
  <si>
    <t>40170051 Venta a futuro ? forwards - cobertura valor razona</t>
  </si>
  <si>
    <t>40170052 Venta a futuro ? swaps - cobertura flujos efectivo</t>
  </si>
  <si>
    <t>40170053 Venta a futuro ? forwards - cobertura flujos efect</t>
  </si>
  <si>
    <t>40170054 Venta a futuro de futuros estandarizados - cobertu</t>
  </si>
  <si>
    <t>40170055 Venta a futuro de futuros estandarizados - cobertu</t>
  </si>
  <si>
    <t>40170056 Venta a futuro de contratos de diferencias - cober</t>
  </si>
  <si>
    <t>40170057 Venta a futuro de contratos de diferencias - cober</t>
  </si>
  <si>
    <t>40170058 Venta a futuro de instrumentos financieros represe</t>
  </si>
  <si>
    <t>40170059 Compra a futuro de opciones de Instrumentos financ</t>
  </si>
  <si>
    <t>40170060 Compra de opciones ? call - cobertura valor razona</t>
  </si>
  <si>
    <t>40170061 Compra de opciones ? puts - cobertura valor razona</t>
  </si>
  <si>
    <t>40170062 Compra de opciones ? call - cobertura flujos efect</t>
  </si>
  <si>
    <t>40170063 Compra de opciones ? puts - cobertura flujos efect</t>
  </si>
  <si>
    <t>40170064 Compra a futuro de opciones de instrumentos financ</t>
  </si>
  <si>
    <t>40170065 Compra a futuro de instrumentos financieros repres</t>
  </si>
  <si>
    <t>40170066 Compra a futuro ? swaps - cobertura valor razonabl</t>
  </si>
  <si>
    <t>40170067 Compra a futuro ? forwards - cobertura valor razon</t>
  </si>
  <si>
    <t>40170068 Compra a futuro ? swaps - cobertura flujos efectiv</t>
  </si>
  <si>
    <t>40170069 Compra a futuro ? forwards - cobertura flujos efec</t>
  </si>
  <si>
    <t>40170070 Compra a futuro de futuros estandarizados - cobert</t>
  </si>
  <si>
    <t>40170071 Compra a futuro de futuros estandarizados - cobert</t>
  </si>
  <si>
    <t>40170072 Compra a futuro de contratos de diferencias - cobe</t>
  </si>
  <si>
    <t>40170073 Compra a futuro de contratos de diferencias - cobe</t>
  </si>
  <si>
    <t>40170074 Compra a futuro de instrumentos financieros repres</t>
  </si>
  <si>
    <t>40170075 Venta a futuro de instrumentos financieros represe</t>
  </si>
  <si>
    <t>40170076 Venta a futuro ? swaps - cobertura valor razonable</t>
  </si>
  <si>
    <t>40170077 Venta a futuro ? forwards - cobertura valor razona</t>
  </si>
  <si>
    <t>40170078 Venta a futuro ? swaps - cobertura flujos efectivo</t>
  </si>
  <si>
    <t>40170079 Venta a futuro ? forwards - cobertura flujos efect</t>
  </si>
  <si>
    <t>40170080 Venta a futuro de futuros estandarizados - cobertu</t>
  </si>
  <si>
    <t>40170081 Venta a futuro de futuros estandarizados - cobertu</t>
  </si>
  <si>
    <t>40170082 Venta a futuro de contratos de diferencias - cober</t>
  </si>
  <si>
    <t>40170083 Venta a futuro de contratos de diferencias - cober</t>
  </si>
  <si>
    <t>40170084 Venta a futuro de instrumentos financieros represe</t>
  </si>
  <si>
    <t>40170085 Compra a futuro de opciones de instrumentos financ</t>
  </si>
  <si>
    <t>40170086 Compra de opciones ? call - cobertura valor razona</t>
  </si>
  <si>
    <t>40170087 Compra de opciones ? puts - cobertura valor razona</t>
  </si>
  <si>
    <t>40170088 Compra de opciones ? call - cobertura flujos efect</t>
  </si>
  <si>
    <t>40170089 Compra de opciones ? puts - cobertura flujos efect</t>
  </si>
  <si>
    <t>40170090 Compra a futuro de opciones de instrumentos financ</t>
  </si>
  <si>
    <t xml:space="preserve">40170091 Otros instrumentos financieros derivados          </t>
  </si>
  <si>
    <t xml:space="preserve">40170092 Operaciones de cobertura                          </t>
  </si>
  <si>
    <t>40180000 PRDIDAS POR DIFERENCIAL CAMBIARIO Y UNIDADES DE D</t>
  </si>
  <si>
    <t>40180001 Diferencias de cambio por obligaciones con el publ</t>
  </si>
  <si>
    <t>40180002 Diferencias de cambio por otras obligaciones finan</t>
  </si>
  <si>
    <t xml:space="preserve">40180003 Diferencias de cambio por otras cuentas por pagar </t>
  </si>
  <si>
    <t>40180004 Diferencias de cambios por obligaciones subordinad</t>
  </si>
  <si>
    <t>40180005 Diferencias de cambio por obligaciones convertible</t>
  </si>
  <si>
    <t>40180006 Diferencias de cambio por obligaciones preferentes</t>
  </si>
  <si>
    <t xml:space="preserve">40180007 Diferencias de cambio por disponibilidades        </t>
  </si>
  <si>
    <t>40180008 Diferencias de cambio por inversiones en instrumen</t>
  </si>
  <si>
    <t>40180009 Diferencias de cambio  por cuentas y comisiones po</t>
  </si>
  <si>
    <t xml:space="preserve">40180010 Reajuste por UD a las obligaciones con el publico </t>
  </si>
  <si>
    <t>40180011 Reajuste por UD a las otras obligaciones financier</t>
  </si>
  <si>
    <t>40180012 Reajuste por UD a las cuentas por pagar y provisio</t>
  </si>
  <si>
    <t xml:space="preserve">40180013 Reajuste por UD a las obligaciones subordinadas   </t>
  </si>
  <si>
    <t>40180014 Reajuste por UD a las obligaciones convertibles en</t>
  </si>
  <si>
    <t xml:space="preserve">40180015 Reajuste por UD a las obligaciones preferentes    </t>
  </si>
  <si>
    <t xml:space="preserve">40180016 Reajuste por UD a las disponibilidades            </t>
  </si>
  <si>
    <t xml:space="preserve">40180017 Reajuste por UD a las inversiones en instrumentos </t>
  </si>
  <si>
    <t xml:space="preserve">40180018 Reajuste por UD a cuentas y comisiones por cobrar </t>
  </si>
  <si>
    <t xml:space="preserve">40190000 OTROS GASTOS FINANCIEROS                          </t>
  </si>
  <si>
    <t>40190001 Perdida realizada en instrumentos financieros disp</t>
  </si>
  <si>
    <t>40190002 Perdida realizada en instrumentos financieros disp</t>
  </si>
  <si>
    <t>40190003 Perdida realizada en instrumentos financieros disp</t>
  </si>
  <si>
    <t>40190004 Perdida en partida cubierta por cobertura valor ra</t>
  </si>
  <si>
    <t>40190005 Perdida en la disposicion de instrumentos financie</t>
  </si>
  <si>
    <t>40190006 Perdida en la negociacion de instrumentos financie</t>
  </si>
  <si>
    <t xml:space="preserve">40190007 Gastos financieros por otros pasivos              </t>
  </si>
  <si>
    <t>40190008 Otros cargos financieros por operaciones con parte</t>
  </si>
  <si>
    <t xml:space="preserve">40190009 Gastos por recuperacion de activos financieros en </t>
  </si>
  <si>
    <t>40190010 Perdida por obligaciones de entregar titulos en re</t>
  </si>
  <si>
    <t xml:space="preserve">40190011 Otros gastos financieros diversos                 </t>
  </si>
  <si>
    <t xml:space="preserve">40500000 GASTO POR ESTIMACIoN DE DETERIORO DE ACTIVOS      </t>
  </si>
  <si>
    <t>40510000 GASTO POR ESTIMACIoN DE DETERIORO DE CARTERA DE CR</t>
  </si>
  <si>
    <t>40510001 Gastos por estimacion de deterioro e incobrabilida</t>
  </si>
  <si>
    <t>40520000 GASTO POR ESTIMACIoN DE DETERIORO DE INVERSIONES E</t>
  </si>
  <si>
    <t xml:space="preserve">40520001 Gastos por estimacion de deterioro de inversiones </t>
  </si>
  <si>
    <t xml:space="preserve">40520002 Gasto por estimacion de deterioro de instrumentos </t>
  </si>
  <si>
    <t xml:space="preserve">40520003 Gasto por estimacion de deterioro de instrumentos </t>
  </si>
  <si>
    <t>40520004 Gasto por estimacion de deterioro de operaciones c</t>
  </si>
  <si>
    <t xml:space="preserve">40610003 Comisiones por cobranzas                          </t>
  </si>
  <si>
    <t xml:space="preserve">40610004 Comisiones por servicios bursatiles               </t>
  </si>
  <si>
    <t>40610005 Comisiones por Sistema Integrado de Pago Electroni</t>
  </si>
  <si>
    <t>40610006 Comisiones por servicios de custodia de instrument</t>
  </si>
  <si>
    <t xml:space="preserve">40610007 Bancos                                            </t>
  </si>
  <si>
    <t xml:space="preserve">40610008 Central de valores                                </t>
  </si>
  <si>
    <t xml:space="preserve">40610009 Sistema de anotacion en cuenta                    </t>
  </si>
  <si>
    <t xml:space="preserve">40610010 Custodios internacionales                         </t>
  </si>
  <si>
    <t xml:space="preserve">40610011 Puestos de bolsa                                  </t>
  </si>
  <si>
    <t xml:space="preserve">40610012 Otras entidades de custodia                       </t>
  </si>
  <si>
    <t xml:space="preserve">40610013 Comisiones por servicios administrativos          </t>
  </si>
  <si>
    <t>40610022 Comisiones por operaciones con partes relacionadas</t>
  </si>
  <si>
    <t xml:space="preserve">40610023 Comisiones por servicios bursatiles               </t>
  </si>
  <si>
    <t>40610024 Comisiones por Sistema Integrado de Pago Electroni</t>
  </si>
  <si>
    <t>40610025 Comisiones por servicios de custodia de instrument</t>
  </si>
  <si>
    <t xml:space="preserve">40610026 Comisiones por administracion de fideicomisos     </t>
  </si>
  <si>
    <t xml:space="preserve">40610027 Comisiones por otros servicios                    </t>
  </si>
  <si>
    <t>40610028 Comisiones por operaciones con instrumentos financ</t>
  </si>
  <si>
    <t xml:space="preserve">40610029 Comisiones por otros servicios                    </t>
  </si>
  <si>
    <t xml:space="preserve">40620000 GASTOS POR BIENES REALIZABLES                     </t>
  </si>
  <si>
    <t xml:space="preserve">40620001 Perdida en venta de bienes recibidos en dacion de </t>
  </si>
  <si>
    <t>40620002 Instrumentos financieros recibidos en dacion de pa</t>
  </si>
  <si>
    <t xml:space="preserve">40620003 Bienes inmuebles recibidos en dacion de pago      </t>
  </si>
  <si>
    <t xml:space="preserve">40620004 Otros bienes recibidos en dacion de pago          </t>
  </si>
  <si>
    <t>40620005 Perdida en venta de inmuebles, mobiliario y equipo</t>
  </si>
  <si>
    <t>40620006 Perdida en venta de bienes adjudicados en remate j</t>
  </si>
  <si>
    <t>40620007 Instrumentos financieros adjudicados en remate jud</t>
  </si>
  <si>
    <t xml:space="preserve">40620008 Bienes inmuebles adjudicados en remate judicial   </t>
  </si>
  <si>
    <t xml:space="preserve">40620009 Otros bienes adjudicados en remate judicial       </t>
  </si>
  <si>
    <t xml:space="preserve">40620010 Gastos por mantenimiento de inmuebles, mobiliario </t>
  </si>
  <si>
    <t xml:space="preserve">40630000 GASTOS POR PARTICIPACIONES EN EL CAPITAL DE OTRAS </t>
  </si>
  <si>
    <t>40630001 Gastos por participaciones de capital en  entidade</t>
  </si>
  <si>
    <t>40630002 Gastos por participaciones de capital en entidades</t>
  </si>
  <si>
    <t>40630003 Gastos por deterioro de participaciones en el capi</t>
  </si>
  <si>
    <t xml:space="preserve">40640000 CARGOS POR BIENES DIVERSOS                        </t>
  </si>
  <si>
    <t>40640001 Gastos por inmuebles, mobiliario y equipo fuera de</t>
  </si>
  <si>
    <t xml:space="preserve">40640002 Perdidas por deterioro de activos diversos        </t>
  </si>
  <si>
    <t>40640003 Perdida por deterioro de construcciones en proceso</t>
  </si>
  <si>
    <t>40640004 Perdida por deterioro de los bienes asignados para</t>
  </si>
  <si>
    <t xml:space="preserve">40640005 Depreciacion de los bienes asignados para uso del </t>
  </si>
  <si>
    <t xml:space="preserve">40640006 Depreciacion de biblioteca                        </t>
  </si>
  <si>
    <t xml:space="preserve">40640007 Perdida por deterioro de obras de arte            </t>
  </si>
  <si>
    <t xml:space="preserve">40640008 Perdida por deterioro de cargos diferidos         </t>
  </si>
  <si>
    <t xml:space="preserve">40640009 Perdida por deterioro de plusvalia comprada       </t>
  </si>
  <si>
    <t>40640010 Perdida por deterioro de otros activos intangibles</t>
  </si>
  <si>
    <t xml:space="preserve">40640011 Otros cargos por bienes diversos                  </t>
  </si>
  <si>
    <t xml:space="preserve">40650000 GASTOS POR PROVISIONES                            </t>
  </si>
  <si>
    <t xml:space="preserve">40650001 Provisiones para obligaciones patronales          </t>
  </si>
  <si>
    <t xml:space="preserve">40650002 Provisiones por litigios pendientes               </t>
  </si>
  <si>
    <t>40650003 Provisiones por costos de reestructuracion de la e</t>
  </si>
  <si>
    <t xml:space="preserve">40650004 Otras provisiones                                 </t>
  </si>
  <si>
    <t xml:space="preserve">40680000 GASTOS CON PARTES RELACIONADAS                    </t>
  </si>
  <si>
    <t xml:space="preserve">40680001 Otros gastos con partes relacionadas              </t>
  </si>
  <si>
    <t xml:space="preserve">40690000 OTROS GASTOS OPERATIVOS                           </t>
  </si>
  <si>
    <t xml:space="preserve">40690001 Donaciones                                        </t>
  </si>
  <si>
    <t>40690002 Multas por incumplimiento de disposiciones legales</t>
  </si>
  <si>
    <t xml:space="preserve">40690003 Diferencias de cambio por otros pasivos           </t>
  </si>
  <si>
    <t xml:space="preserve">40690004 Diferencias de cambio por otros activos           </t>
  </si>
  <si>
    <t xml:space="preserve">40690005 Reajuste por UD a otros pasivos                   </t>
  </si>
  <si>
    <t xml:space="preserve">40690006 Reajuste por UD a otros activos                   </t>
  </si>
  <si>
    <t xml:space="preserve">40690007 Impuesto sobre vehiculos                          </t>
  </si>
  <si>
    <t xml:space="preserve">40690008 Impuesto de renta por remesas al exterior         </t>
  </si>
  <si>
    <t>40690009 Impuesto de renta 8% sobre intereses de inversione</t>
  </si>
  <si>
    <t xml:space="preserve">40690010 Impuesto territorial sobre bienes inmuebles       </t>
  </si>
  <si>
    <t xml:space="preserve">40690011 Impuestos municipales                             </t>
  </si>
  <si>
    <t xml:space="preserve">40690012 Patentes                                          </t>
  </si>
  <si>
    <t xml:space="preserve">40690013 Otros impuestos pagados en el pais                </t>
  </si>
  <si>
    <t xml:space="preserve">40690014 Otros impuestos pagados en el exterior            </t>
  </si>
  <si>
    <t xml:space="preserve">40690015 Perdidas por fraudes, estafas, hurtos o robos     </t>
  </si>
  <si>
    <t xml:space="preserve">40690016 Perdidas por siniestros                           </t>
  </si>
  <si>
    <t xml:space="preserve">40690017 Gastos operativos varios                          </t>
  </si>
  <si>
    <t>40690018 Gastos operativos por servicios bancarios y simila</t>
  </si>
  <si>
    <t xml:space="preserve">40690019 Otros gastos operativos varios                    </t>
  </si>
  <si>
    <t xml:space="preserve">40750005 Gastos legales                                    </t>
  </si>
  <si>
    <t xml:space="preserve">40750006 Suscripciones y afiliaciones                      </t>
  </si>
  <si>
    <t xml:space="preserve">40750007 Promocion y publicidad                            </t>
  </si>
  <si>
    <t xml:space="preserve">40750008 Gastos de representacion                          </t>
  </si>
  <si>
    <t xml:space="preserve">40750009 Aportes a otras instituciones                     </t>
  </si>
  <si>
    <t xml:space="preserve">40750010 Amortizacion de Software                          </t>
  </si>
  <si>
    <t xml:space="preserve">40750011 Amortizacion de otros bienes intangibles          </t>
  </si>
  <si>
    <t xml:space="preserve">40750012 Gastos por otros servicios publicos               </t>
  </si>
  <si>
    <t xml:space="preserve">40750013 Gastos por materiales y suministros               </t>
  </si>
  <si>
    <t>40750014 Gastos de afiliacion a organizaciones nacionales y</t>
  </si>
  <si>
    <t xml:space="preserve">40750015 Aportes al presupuesto de las Superintendencias   </t>
  </si>
  <si>
    <t xml:space="preserve">40750016 Multas por procedimientos administrativos         </t>
  </si>
  <si>
    <t xml:space="preserve">40750017 Gasto por intervencion administrativa             </t>
  </si>
  <si>
    <t xml:space="preserve">40750018 Gastos generales diversos                         </t>
  </si>
  <si>
    <t xml:space="preserve">40900000 IMPUESTO Y PARTICIPACIONES SOBRE LA UTILIDAD      </t>
  </si>
  <si>
    <t xml:space="preserve">40910000 IMPUESTO SOBRE LA RENTA                           </t>
  </si>
  <si>
    <t xml:space="preserve">40910001 Impuesto sobre la renta en el pais                </t>
  </si>
  <si>
    <t xml:space="preserve">40910002 Impuesto sobre la renta diferido                  </t>
  </si>
  <si>
    <t xml:space="preserve">40910003 Impuesto sobre la renta en el extranjero          </t>
  </si>
  <si>
    <t xml:space="preserve">40920000 PARTICIPACIONES LEGALES SOBRE LA UTILIDAD         </t>
  </si>
  <si>
    <t>40920001 Participacion de la Comision Nacional de Emergenci</t>
  </si>
  <si>
    <t>40920002 Otras participaciones sobre la utilidad o excedent</t>
  </si>
  <si>
    <t xml:space="preserve">50100000 INGRESOS FINANCIEROS                              </t>
  </si>
  <si>
    <t xml:space="preserve">50110000 INGRESOS FINANCIEROS POR  DISPONIBILIDADES        </t>
  </si>
  <si>
    <t>50110001 Productos por depositos a la vista en entidades fi</t>
  </si>
  <si>
    <t>50110002 Productos por depositos a la vista en entidades fi</t>
  </si>
  <si>
    <t xml:space="preserve">50110003 Productos por disponibilidades restringidas       </t>
  </si>
  <si>
    <t xml:space="preserve">50110004 Productos por otros fondos disponibles            </t>
  </si>
  <si>
    <t>50120000 INGRESOS FINANCIEROS POR INVERSIONES EN INSTRUMENT</t>
  </si>
  <si>
    <t>50120001 Productos por inversiones en instrumentos financie</t>
  </si>
  <si>
    <t>50120002 Productos por inversiones en instrumentos financie</t>
  </si>
  <si>
    <t>50120003 Productos por inversiones en instrumentos financie</t>
  </si>
  <si>
    <t>50120004 Productos por inversiones en instrumentos financie</t>
  </si>
  <si>
    <t>50120005 Productos por inversiones en instrumentos financie</t>
  </si>
  <si>
    <t>50120006 Productos por inversiones en instrumentos financie</t>
  </si>
  <si>
    <t>50120007 Productos por inversiones en instrumentos financie</t>
  </si>
  <si>
    <t>50120008 Productos por inversiones en instrumentos financie</t>
  </si>
  <si>
    <t>50120009 Productos por inversiones en instrumentos financie</t>
  </si>
  <si>
    <t>50120010 Productos por inversiones en instrumentos financie</t>
  </si>
  <si>
    <t>50120011 Productos por inversiones en instrumentos financie</t>
  </si>
  <si>
    <t>50120012 Productos por reporto, reporto tripartito y presta</t>
  </si>
  <si>
    <t>50120013 Productos por derechos contractuales sobre valores</t>
  </si>
  <si>
    <t>50120014 Productos por inversiones en otros instrumentos fi</t>
  </si>
  <si>
    <t>50120015 Productos por inversiones en instrumentos financie</t>
  </si>
  <si>
    <t>50120016 Productos por inversiones en instrumentos financie</t>
  </si>
  <si>
    <t>50120017 Productos por inversiones en instrumentos financie</t>
  </si>
  <si>
    <t>50120018 Productos por inversiones en instrumentos financie</t>
  </si>
  <si>
    <t>50120019 Productos por inversiones en instrumentos financie</t>
  </si>
  <si>
    <t>50120020 Productos por inversiones en instrumentos financie</t>
  </si>
  <si>
    <t>50120021 Productos por inversiones en instrumentos financie</t>
  </si>
  <si>
    <t>50120022 Productos por inversiones en instrumentos financie</t>
  </si>
  <si>
    <t>50120023 Productos por inversiones en instrumentos financie</t>
  </si>
  <si>
    <t>50120024 Productos por inversiones en instrumentos financie</t>
  </si>
  <si>
    <t>50120025 Productos por reporto, reporto tripartito y presta</t>
  </si>
  <si>
    <t>50120026 Productos por derechos contractuales sobre valores</t>
  </si>
  <si>
    <t>50120027 Productos por participaciones en fondos de inversi</t>
  </si>
  <si>
    <t>50120028 Productos por participaciones en fondos de inversi</t>
  </si>
  <si>
    <t>50120029 Productos por inversiones en otros instrumentos fi</t>
  </si>
  <si>
    <t>50120030 Productos por inversiones en instrumentos financie</t>
  </si>
  <si>
    <t>50120031 Productos por inversiones en instrumentos financie</t>
  </si>
  <si>
    <t>50120032 Productos por inversiones en instrumentos financie</t>
  </si>
  <si>
    <t>50120033 Instrumentos financieros vencidos en entidades del</t>
  </si>
  <si>
    <t>50120034 Instrumentos financieros vencidos en entidades del</t>
  </si>
  <si>
    <t xml:space="preserve">50120035 Reportos y reportos tripartitos posicion vendedor </t>
  </si>
  <si>
    <t xml:space="preserve">50120036 Instrumentos financieros restringidos             </t>
  </si>
  <si>
    <t>50170000 GANANCIAS POR POSICIoN EN INSTRUMENTOS FINANCIEROS</t>
  </si>
  <si>
    <t xml:space="preserve">50170001 Compra a futuro de moneda extranjera (Operaciones </t>
  </si>
  <si>
    <t>50170002 Compra a futuro ? swaps - cobertura valor razonabl</t>
  </si>
  <si>
    <t>50170003 Compra a futuro ? forwards - cobertura valor razon</t>
  </si>
  <si>
    <t>50170004 Compra a futuro ? swaps - cobertura flujos efectiv</t>
  </si>
  <si>
    <t>50170005 Compra a futuro ? forwards - cobertura flujos efec</t>
  </si>
  <si>
    <t>50170006 Compra a futuro de futuros estandarizados - cobert</t>
  </si>
  <si>
    <t>50170007 Compra a futuro de futuros estandarizados - cobert</t>
  </si>
  <si>
    <t>50170008 Compra a futuro de contratos de diferencias - cobe</t>
  </si>
  <si>
    <t>50170009 Compra a futuro de contratos de diferencias - cobe</t>
  </si>
  <si>
    <t xml:space="preserve">50170010 Compra a plazo de moneda extranjera ? otros       </t>
  </si>
  <si>
    <t>50170011 Venta a futuro de moneda extranjera (Operaciones d</t>
  </si>
  <si>
    <t>50170012 Venta a futuro ? swaps - cobertura valor razonable</t>
  </si>
  <si>
    <t>50170013 Venta a futuro ? forwards - cobertura valor razona</t>
  </si>
  <si>
    <t>50170014 Venta a futuro ? swaps - cobertura flujos efectivo</t>
  </si>
  <si>
    <t>50170015 Venta a futuro ? forwards - cobertura flujos efect</t>
  </si>
  <si>
    <t>50170016 Venta a futuro de futuros estandarizados - cobertu</t>
  </si>
  <si>
    <t>50170017 Venta a futuro de futuros estandarizados - cobertu</t>
  </si>
  <si>
    <t>50170018 Venta a futuro de contratos de diferencias - cober</t>
  </si>
  <si>
    <t>50170019 Venta a futuro de contratos de diferencias - cober</t>
  </si>
  <si>
    <t xml:space="preserve">50170020 Venta a futuro de moneda extranjera ? otros       </t>
  </si>
  <si>
    <t>50170021 Compra a futuro de opciones de moneda extranjera (</t>
  </si>
  <si>
    <t>50170022 Compra a futuro de opciones ? calls - cobertura va</t>
  </si>
  <si>
    <t>50170023 Compra a futuro de opciones ? puts - cobertura val</t>
  </si>
  <si>
    <t>50170024 Compra a futuro de opciones ? calls - cobertura fl</t>
  </si>
  <si>
    <t>50170025 Compra a futuro de opciones ? puts - cobertura flu</t>
  </si>
  <si>
    <t>50170026 Compra a futuro opciones de moneda extranjera- otr</t>
  </si>
  <si>
    <t>50170027 Contratos a futuro de tasas de interes (Operacione</t>
  </si>
  <si>
    <t>50170028 Contratos a futuro de tasas de interes ? fras - co</t>
  </si>
  <si>
    <t>50170029 Contratos a futuro de tasas de interes ? swaps - c</t>
  </si>
  <si>
    <t>50170030 Compra de opciones de tasas de interes - caps / fl</t>
  </si>
  <si>
    <t>50170031 Contratos a futuro de tasas de interes ? fras - co</t>
  </si>
  <si>
    <t>50170032 Contratos a futuro de tasas de interes ? swaps - c</t>
  </si>
  <si>
    <t>50170033 Compra de opciones de tasas de interes - caps / fl</t>
  </si>
  <si>
    <t>50170034 Contrato a futuro de futuros estandarizados - cobe</t>
  </si>
  <si>
    <t>50170035 Contrato a futuro de futuros estandarizados - cobe</t>
  </si>
  <si>
    <t>50170036 Contrato a futuro de contratos de diferencias - co</t>
  </si>
  <si>
    <t>50170037 Contrato a futuro de contratos de diferencias - co</t>
  </si>
  <si>
    <t xml:space="preserve">50170038 Contratos a futuro de tasas de interes - otros    </t>
  </si>
  <si>
    <t>50170039 Compra a futuro de valores representativos de capi</t>
  </si>
  <si>
    <t>50170040 Compra a futuro ? swaps - cobertura valor razonabl</t>
  </si>
  <si>
    <t>50170041 Compra a futuro ? forwards - cobertura valor razon</t>
  </si>
  <si>
    <t>50170042 Compra a futuro ? swaps - cobertura flujos efectiv</t>
  </si>
  <si>
    <t>50170043 Compra a futuro ? forwards - cobertura flujos efec</t>
  </si>
  <si>
    <t>50170044 Compra a futuro de futuros estandarizados - cobert</t>
  </si>
  <si>
    <t>50170045 Compra a futuro de futuros estandarizados - cobert</t>
  </si>
  <si>
    <t>50170046 Compra a futuro de contratos de diferencias - cobe</t>
  </si>
  <si>
    <t>50170047 Compra a futuro de contratos de diferencias - cobe</t>
  </si>
  <si>
    <t>50170048 Compra a futuro de valores representativos de capi</t>
  </si>
  <si>
    <t>50170049 Venta a futuro de valores representativos de capit</t>
  </si>
  <si>
    <t>50170050 Venta a futuro ? swaps - cobertura valor razonable</t>
  </si>
  <si>
    <t>50170051 Venta a futuro ? forwards - cobertura valor razona</t>
  </si>
  <si>
    <t>50170052 Venta a futuro ? swaps - cobertura flujos efectivo</t>
  </si>
  <si>
    <t>50170053 Venta a futuro ? forwards - cobertura flujos efect</t>
  </si>
  <si>
    <t>50170054 Venta a futuro de futuros estandarizados - cobertu</t>
  </si>
  <si>
    <t>50170055 Venta a futuro de futuros estandarizados - cobertu</t>
  </si>
  <si>
    <t>50170056 Venta a futuro de contratos de diferencias - cober</t>
  </si>
  <si>
    <t>50170057 Venta a futuro de contratos de diferencias - cober</t>
  </si>
  <si>
    <t>50170058 Venta a futuro de valores representativos de capit</t>
  </si>
  <si>
    <t>50170059 Compra a futuro de opciones de valores representat</t>
  </si>
  <si>
    <t>50170060 Compra a futuro de opciones ? calls - cobertura va</t>
  </si>
  <si>
    <t>50170061 Compra a futuro de opciones ? puts - cobertura val</t>
  </si>
  <si>
    <t>50170062 Compra a futuro de opciones ? calls - cobertura fl</t>
  </si>
  <si>
    <t>50170063 Compra a futuro de opciones ? puts - cobertura flu</t>
  </si>
  <si>
    <t>50170064 Compra a futuro de opciones de valores representat</t>
  </si>
  <si>
    <t>50170065 Compra a futuro de instrumentos financieros repres</t>
  </si>
  <si>
    <t>50170066 Compra a futuro ? swaps - cobertura valor razonabl</t>
  </si>
  <si>
    <t>50170067 Compra a futuro ? forwards - cobertura valor razon</t>
  </si>
  <si>
    <t>50170068 Compra a futuro ? swaps - cobertura flujos efectiv</t>
  </si>
  <si>
    <t>50170069 Compra a futuro ? forwards - cobertura flujos efec</t>
  </si>
  <si>
    <t>50170070 Compra a futuro de futuros estandarizados - cobert</t>
  </si>
  <si>
    <t>50170071 Compra a futuro de futuros estandarizados - cobert</t>
  </si>
  <si>
    <t>50170072 Compra a futuro de contratos de diferencias - cobe</t>
  </si>
  <si>
    <t>50170073 Compra a futuro de contratos de diferencias - cobe</t>
  </si>
  <si>
    <t>50170074 Compra a futuro de instrumentos financieros repres</t>
  </si>
  <si>
    <t>50170075 Venta a futuro de instrumentos financieros represe</t>
  </si>
  <si>
    <t>50170076 Venta a futuro ? swaps - cobertura valor razonable</t>
  </si>
  <si>
    <t>50170077 Venta a futuro ? forwards - cobertura valor razona</t>
  </si>
  <si>
    <t>50170078 Venta a futuro ? swaps - cobertura flujos efectivo</t>
  </si>
  <si>
    <t>50170079 Venta a futuro ? forwards - cobertura flujos efect</t>
  </si>
  <si>
    <t>50170080 Venta a futuro de futuros estandarizados - cobertu</t>
  </si>
  <si>
    <t>50170081 Venta a futuro de futuros estandarizados - cobertu</t>
  </si>
  <si>
    <t>50170082 Venta a futuro de contratos de diferencias - cober</t>
  </si>
  <si>
    <t>50170083 Venta a futuro de contratos de diferencias - cober</t>
  </si>
  <si>
    <t>50170084 Venta a futuro de instrumentos financieros represe</t>
  </si>
  <si>
    <t>50170085 Compra a futuro de opciones de instrumentos financ</t>
  </si>
  <si>
    <t>50170086 Compra a futuro de opciones ? call - cobertura val</t>
  </si>
  <si>
    <t>50170087 Compra a futuro de opciones ? puts - cobertura val</t>
  </si>
  <si>
    <t>50170088 Compra a futuro de opciones ? call - cobertura flu</t>
  </si>
  <si>
    <t>50170089 Compra a futuro de opciones ? puts - cobertura flu</t>
  </si>
  <si>
    <t>50170090 Compra a futuro de opciones de instrumentos financ</t>
  </si>
  <si>
    <t xml:space="preserve">50170091 Otros instrumentos financieros derivados          </t>
  </si>
  <si>
    <t xml:space="preserve">50170092 Otras operaciones de cobertura                    </t>
  </si>
  <si>
    <t xml:space="preserve">50180000 GANANCIAS POR DIFERENCIAL CAMBIARIO Y UNIDADES DE </t>
  </si>
  <si>
    <t>50180001 Diferencias de cambio por otras obligaciones finan</t>
  </si>
  <si>
    <t xml:space="preserve">50180002 Diferencias de cambio por otras cuentas por pagar </t>
  </si>
  <si>
    <t>50180003 Diferencias de cambio por obligaciones subordinada</t>
  </si>
  <si>
    <t>50180004 Diferencias de cambio  por obligaciones convertibl</t>
  </si>
  <si>
    <t>50180005 Diferencias de cambio por obligaciones preferentes</t>
  </si>
  <si>
    <t xml:space="preserve">50180006 Diferencias de cambio por disponibilidades        </t>
  </si>
  <si>
    <t>50180007 Diferencias de cambio por inversiones en instrumen</t>
  </si>
  <si>
    <t>50180008 Diferencias de cambio  por cuentas y comisiones po</t>
  </si>
  <si>
    <t>50180009 Reajuste por UD a las otras obligaciones financier</t>
  </si>
  <si>
    <t>50180010 Reajuste por UD a las cuentas por pagar y provisio</t>
  </si>
  <si>
    <t xml:space="preserve">50180011 Reajuste por UD a las obligaciones subordinadas   </t>
  </si>
  <si>
    <t>50180012 Reajuste por UD a las obligaciones convertibles en</t>
  </si>
  <si>
    <t xml:space="preserve">50180013 Reajuste por UD a las obligaciones preferentes    </t>
  </si>
  <si>
    <t xml:space="preserve">50180014 Reajuste por UD a las disponibilidades            </t>
  </si>
  <si>
    <t xml:space="preserve">50180015 Reajuste por UD a las inversiones en instrumentos </t>
  </si>
  <si>
    <t>50180016 Reajuste por UD a las cuentas y comisiones por cob</t>
  </si>
  <si>
    <t xml:space="preserve">50190000 OTROS INGRESOS FINANCIEROS                        </t>
  </si>
  <si>
    <t>50190001 Ganancia realizada en instrumentos financieros dis</t>
  </si>
  <si>
    <t>50190002 Ganancia realizada en instrumentos financieros dis</t>
  </si>
  <si>
    <t>50190003 Ganancia realizada en instrumentos financieros dis</t>
  </si>
  <si>
    <t>50190004 Ganancia en partida cubierta por cobertura valor r</t>
  </si>
  <si>
    <t>50190005 Ganancia en la negociacion de instrumentos financi</t>
  </si>
  <si>
    <t>50190006 Ganancia en la negociacion de instrumentos financi</t>
  </si>
  <si>
    <t>50190007 Ganancias de activos por cuenta de tomadores de se</t>
  </si>
  <si>
    <t xml:space="preserve">50190008 Ingresos financieros por otros activos            </t>
  </si>
  <si>
    <t>50190009 Otros ingresos financieros por operaciones con par</t>
  </si>
  <si>
    <t>50190010 Ganancia por obligaciones de entregar titulos en r</t>
  </si>
  <si>
    <t>50190011 Ganancia en partida cubierta medida al costo por c</t>
  </si>
  <si>
    <t xml:space="preserve">50190012 Otros ingresos financieros diversos               </t>
  </si>
  <si>
    <t>50500000 INGRESOS POR RECUPERACIoN DE ACTIVOS Y DISMINUCIoN</t>
  </si>
  <si>
    <t xml:space="preserve">50510000 RECUPERACIONES DE ACTIVOS FINANCIEROS CASTIGADOS  </t>
  </si>
  <si>
    <t>50510001 Recuperaciones de inversiones en instrumentos fina</t>
  </si>
  <si>
    <t>50530000 DISMINUCION DE ESTIMACIoN DE INVERSIONES EN INSTRU</t>
  </si>
  <si>
    <t>50530001 Disminucion de estimacion de inversiones en instru</t>
  </si>
  <si>
    <t xml:space="preserve">50540000 DISMINUCIoN DE PROVISIONES                        </t>
  </si>
  <si>
    <t>50540001 Disminucion de provisiones para obligaciones patro</t>
  </si>
  <si>
    <t>50540002 Disminucion de provisiones por litigios pendientes</t>
  </si>
  <si>
    <t>50540003 Disminucion de provisiones por costos de reestruct</t>
  </si>
  <si>
    <t xml:space="preserve">50540004 Disminucion de otras provisiones                  </t>
  </si>
  <si>
    <t>50610002 Comisiones por operaciones con partes relacionadas</t>
  </si>
  <si>
    <t xml:space="preserve">50610003 Otras comisiones                                  </t>
  </si>
  <si>
    <t xml:space="preserve">50610004 Otras comisiones                                  </t>
  </si>
  <si>
    <t>50610005 Ganancia en venta de inmuebles, mobiliario y equip</t>
  </si>
  <si>
    <t>50610006 Ganancia en venta de bienes adquiridos para operac</t>
  </si>
  <si>
    <t>50630000 INGRESOS POR PARTICIPACIONES EN EL CAPITAL DE OTRA</t>
  </si>
  <si>
    <t>50630001 Ingresos por participaciones de capital en entidad</t>
  </si>
  <si>
    <t>50630002 Ingresos por participaciones de capital en entidad</t>
  </si>
  <si>
    <t>50630003 Ingresos por participaciones de capital en entidad</t>
  </si>
  <si>
    <t>50630004 Ingresos por participaciones de capital en entidad</t>
  </si>
  <si>
    <t>50630005 Disminucion de la estimacion por deterioro de part</t>
  </si>
  <si>
    <t xml:space="preserve">50680000 OTROS INGRESOS CON PARTES RELACIONADAS            </t>
  </si>
  <si>
    <t xml:space="preserve">50680001 Otros ingresos con partes relacionadas            </t>
  </si>
  <si>
    <t xml:space="preserve">50690000 OTROS INGRESOS OPERATIVOS                         </t>
  </si>
  <si>
    <t xml:space="preserve">50690001 Ingresos por alquiler de bienes                   </t>
  </si>
  <si>
    <t xml:space="preserve">50690002 Ingresos por servicios de asesoria                </t>
  </si>
  <si>
    <t xml:space="preserve">50690003 Ingresos por recuperacion de gastos               </t>
  </si>
  <si>
    <t xml:space="preserve">50690004 Diferencias de cambio por otros pasivos           </t>
  </si>
  <si>
    <t xml:space="preserve">50690005 Diferencias de cambio por otros activos           </t>
  </si>
  <si>
    <t xml:space="preserve">50690006 Reajuste por UD a otros pasivos                   </t>
  </si>
  <si>
    <t xml:space="preserve">50690007 Reajuste por UD a otros activos                   </t>
  </si>
  <si>
    <t>50690008 Ingresos por cobros administrativos a las otras en</t>
  </si>
  <si>
    <t xml:space="preserve">50690009 Otros ingresos por cuentas por cobrar             </t>
  </si>
  <si>
    <t xml:space="preserve">50690010 Ingresos operativos varios                        </t>
  </si>
  <si>
    <t>50800000 DISMINUCIoN DE IMPUESTO Y PARTICIPACIONES SOBRE LA</t>
  </si>
  <si>
    <t xml:space="preserve">50810000 DISMINUCIoN DEL IMPUESTO SOBRE LA RENTA           </t>
  </si>
  <si>
    <t>50810001 Disminucion de impuesto sobre la renta del periodo</t>
  </si>
  <si>
    <t>50810002 Disminucion de impuesto sobre la renta de periodos</t>
  </si>
  <si>
    <t xml:space="preserve">50810003 Diferencias temporarias deducibles                </t>
  </si>
  <si>
    <t>50810004 Perdidas y creditos fiscales de periodos anteriore</t>
  </si>
  <si>
    <t>50820000 DISMINUCIoN DE LAS PARTICIPACIONES SOBRE LA UTILID</t>
  </si>
  <si>
    <t>50820001 Disminucion de participaciones sobre la utilidad d</t>
  </si>
  <si>
    <t>50820002 Disminucion de participaciones sobre la utilidad d</t>
  </si>
  <si>
    <t>AL 31 DE Ago DE 2017</t>
  </si>
  <si>
    <t>AL 30 DE Set DE 2017</t>
  </si>
  <si>
    <t xml:space="preserve">02 COMISIONES POR COBRAR                             </t>
  </si>
  <si>
    <t xml:space="preserve">COMISIONES POR COBRAR                                                                                                                                                                                                                                     </t>
  </si>
  <si>
    <t xml:space="preserve">001 *CUENTAS POR COBRAR COMISIONES*                   </t>
  </si>
  <si>
    <t xml:space="preserve">30 GASTOS DE MOVILIDAD Y COMUNICACIONES NO TCNICOS  </t>
  </si>
  <si>
    <t xml:space="preserve">GASTOS DE MOVILIDAD Y COMUNICACIONES NO TCNICOS                                                                                                                                                                                                          </t>
  </si>
  <si>
    <t xml:space="preserve">007 Telefonos, telex, fax                             </t>
  </si>
  <si>
    <t xml:space="preserve">Telefonos, telex, fax                                                                                                                                                                                                                                     </t>
  </si>
  <si>
    <t xml:space="preserve">004 Alquiler de inmuebles                             </t>
  </si>
  <si>
    <t xml:space="preserve">Alquiler de inmuebles                                                                                                                                                                                                                                     </t>
  </si>
  <si>
    <t>AL 30 DE SETIEMBRE DE 2017</t>
  </si>
  <si>
    <t>Comisiones pagadas por colocación seguros</t>
  </si>
  <si>
    <t>BAC CTA. 928302280 DOLARES $100.9</t>
  </si>
  <si>
    <t>DEL 1 DE ENERO 2017 AL 30 DE SETIEMBRE DE 2017</t>
  </si>
  <si>
    <t>DEL 1 ENERO 2017 AL 30 DE SETIEMBRE DE 2017</t>
  </si>
  <si>
    <t>ESTADOS FINANCIEROS  - 30 DE SETIEMBRE DE 2017</t>
  </si>
  <si>
    <t>Saldos al 30/09/2017</t>
  </si>
  <si>
    <t>SETIEMBRE 2017</t>
  </si>
  <si>
    <t xml:space="preserve">DEPOSITOS A LA VISTA EN ENTIDADES FINANCIERAS DEL PAIS                                                                                                                                                                                                    </t>
  </si>
  <si>
    <t xml:space="preserve">Cuentas corrientes y depositos a la vista en Bancos Comerciales del Estado y Bancos Creados por Leyes Especiales                                                                                                                                          </t>
  </si>
  <si>
    <t xml:space="preserve"> </t>
  </si>
  <si>
    <t>Utilidad periodo 2016</t>
  </si>
  <si>
    <t>Efectivo y Equivalentes de Efectivo al final de Año</t>
  </si>
  <si>
    <t>REPORTE DE MOVIMIENTO MENSUAL DE ASIENTOS DIARIO AL 30/09/2017</t>
  </si>
  <si>
    <t>2017/09</t>
  </si>
  <si>
    <t>SETIEM17</t>
  </si>
  <si>
    <t>00AJUSTE</t>
  </si>
  <si>
    <t>REPORTE DEL MOVIMIENTO MENSUAL DEL SISTEMA BANCOS (CHEQUES,DEPOSITOS,N.CREDITO,N.DEBITO) MES: 30/09/2017</t>
  </si>
  <si>
    <t>CK00000000000108</t>
  </si>
  <si>
    <t xml:space="preserve">JOSE LUIS MARTÍ                                   </t>
  </si>
  <si>
    <t xml:space="preserve">SERV. PROF. JOSE LUIS MARTÍ                                                     </t>
  </si>
  <si>
    <t>CK00000000000109</t>
  </si>
  <si>
    <t xml:space="preserve">CORPORACIÓN MAXISAL                               </t>
  </si>
  <si>
    <t xml:space="preserve">ALQUILER OFICINA                                                                </t>
  </si>
  <si>
    <t>CK00000000000111</t>
  </si>
  <si>
    <t xml:space="preserve">IVAN BRICEÑO                                      </t>
  </si>
  <si>
    <t xml:space="preserve">CK COMISION IVAN BRICEÑO                                                        </t>
  </si>
  <si>
    <t>DP00000406400682</t>
  </si>
  <si>
    <t xml:space="preserve">TRASPASO DE FONDOS                                                              </t>
  </si>
  <si>
    <t>DP00000960425429</t>
  </si>
  <si>
    <t xml:space="preserve">FACTURA 00089                                                                   </t>
  </si>
  <si>
    <t>DP00000960453896</t>
  </si>
  <si>
    <t xml:space="preserve">FACTURA 00091                                                                   </t>
  </si>
  <si>
    <t>DP00000960453920</t>
  </si>
  <si>
    <t xml:space="preserve">FACTURA 00090                                                                   </t>
  </si>
  <si>
    <t>DP00000960475968</t>
  </si>
  <si>
    <t xml:space="preserve">FACTURA 00086                                                                   </t>
  </si>
  <si>
    <t>DP00000960497789</t>
  </si>
  <si>
    <t xml:space="preserve">FACTURA 0087                                                                    </t>
  </si>
  <si>
    <t>DP00000960498047</t>
  </si>
  <si>
    <t xml:space="preserve">FACTURA 00088                                                                   </t>
  </si>
  <si>
    <t>NC00000000000108</t>
  </si>
  <si>
    <t xml:space="preserve">REVERSANDO NOTA DEBITO                                                          </t>
  </si>
  <si>
    <t>NC00000000000111</t>
  </si>
  <si>
    <t xml:space="preserve">REVERSANDO NOTA DE DEBITO                                                       </t>
  </si>
  <si>
    <t>ND00000093017551</t>
  </si>
  <si>
    <t xml:space="preserve">PT: Pago C/Tarjeta                                </t>
  </si>
  <si>
    <t xml:space="preserve">COMISION POR SALDO MINIMO                                                       </t>
  </si>
  <si>
    <t>ND00000093045526</t>
  </si>
  <si>
    <t>ND00000406404282</t>
  </si>
  <si>
    <t xml:space="preserve">SERVICIOS PROFESIONALES MARIA ALEJANDRA                                         </t>
  </si>
  <si>
    <t>ND00000951436776</t>
  </si>
  <si>
    <t xml:space="preserve">PAGO CNFL 400022-1                                                              </t>
  </si>
  <si>
    <t>ND00000951449006</t>
  </si>
  <si>
    <t>ND00000951452925</t>
  </si>
  <si>
    <t xml:space="preserve">PAGO ICE TELEFONO 2289-4653                                                     </t>
  </si>
  <si>
    <t>ND00000951458093</t>
  </si>
  <si>
    <t xml:space="preserve">PAGO ICE TELEFONO 2289-3941                                                     </t>
  </si>
  <si>
    <t>ND00004064000682</t>
  </si>
  <si>
    <t>COMISIONES</t>
  </si>
  <si>
    <t>RETENCION 2% RENTA</t>
  </si>
  <si>
    <t>PAGO</t>
  </si>
  <si>
    <t>CANCELADO ENERO17</t>
  </si>
  <si>
    <t>CANCELA FEB17-960461031</t>
  </si>
  <si>
    <t>TOTAL ENERO 17</t>
  </si>
  <si>
    <t>CANCELADO FEB 17</t>
  </si>
  <si>
    <t>TOTAL FEBRERO 17</t>
  </si>
  <si>
    <t>CANCELADO MARZO 17</t>
  </si>
  <si>
    <t>CANC. ABRIL 17</t>
  </si>
  <si>
    <t>TOTAL abril 17</t>
  </si>
  <si>
    <t>CANC. MAYO 17</t>
  </si>
  <si>
    <t>TOTAL MAYOl 17</t>
  </si>
  <si>
    <t>ACUMULADO DE ENERO A JUNIO 17</t>
  </si>
  <si>
    <t xml:space="preserve">CANCELADO </t>
  </si>
  <si>
    <t>TOTAL COMISIONES DEBITO=10402001 CREDITO=50610001</t>
  </si>
  <si>
    <t>PENDIENTE DE PAGO AL 30-9-17</t>
  </si>
  <si>
    <t>DETALLE VENTAS DEL 1 DE ENERO AL 30 DE setiembre de 2017</t>
  </si>
  <si>
    <t>1.010.030.010.M.010</t>
  </si>
  <si>
    <t>3.050.010.010.1.010</t>
  </si>
  <si>
    <t>Corresponde la Impuesto de Renta 2016, pendiente de pagar al 30 de setiembre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</si>
</sst>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(&quot;₡&quot;* #,##0.00_);_(&quot;₡&quot;* \(#,##0.00\);_(&quot;₡&quot;* &quot;-&quot;??_);_(@_)"/>
    <numFmt numFmtId="165" formatCode="[$$-409]#,##0.00"/>
    <numFmt numFmtId="166" formatCode="_(* #,##0.00_);_(* \(#,##0.00\);_(* &quot;-&quot;??_);_(@_)"/>
    <numFmt numFmtId="167" formatCode="_([$₡-140A]* #,##0.00_);_([$₡-140A]* \(#,##0.00\);_([$₡-140A]* &quot;-&quot;??_);_(@_)"/>
    <numFmt numFmtId="168" formatCode="#,##0.0000000"/>
    <numFmt numFmtId="169" formatCode="_([$€]* #,##0.00_);_([$€]* \(#,##0.00\);_([$€]* &quot;-&quot;??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_ * #,##0.00_ ;_ * \-#,##0.00_ ;_ * &quot;-&quot;??_ ;_ @_ "/>
    <numFmt numFmtId="173" formatCode="_-[$₡-140A]* #,##0.00_ ;_-[$₡-140A]* \-#,##0.00\ ;_-[$₡-140A]* &quot;-&quot;??_ ;_-@_ "/>
    <numFmt numFmtId="174" formatCode="[$$-540A]#,##0.00"/>
    <numFmt numFmtId="175" formatCode="&quot;₡&quot;#,##0.00"/>
  </numFmts>
  <fonts count="67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Times New Roman"/>
      <family val="1"/>
    </font>
    <font>
      <sz val="10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b/>
      <sz val="10"/>
      <color theme="1"/>
      <name val="Tahoma"/>
      <family val="2"/>
    </font>
    <font>
      <sz val="10"/>
      <name val="Times New Roman"/>
      <family val="1"/>
    </font>
    <font>
      <b/>
      <sz val="10"/>
      <color indexed="10"/>
      <name val="Tahoma"/>
      <family val="2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11"/>
      <color indexed="9"/>
      <name val="Calibri"/>
      <family val="2"/>
    </font>
    <font>
      <sz val="8"/>
      <color indexed="20"/>
      <name val="Arial"/>
      <family val="2"/>
    </font>
    <font>
      <sz val="8"/>
      <color rgb="FF006100"/>
      <name val="Arial"/>
      <family val="2"/>
    </font>
    <font>
      <b/>
      <sz val="8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8"/>
      <color indexed="9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20"/>
      <name val="Calibri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11"/>
      <color indexed="60"/>
      <name val="Calibri"/>
      <family val="2"/>
    </font>
    <font>
      <b/>
      <sz val="8"/>
      <color indexed="63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10"/>
      <name val="Arial"/>
      <family val="2"/>
    </font>
    <font>
      <sz val="8"/>
      <color theme="1"/>
      <name val="Tahoma"/>
      <family val="2"/>
    </font>
    <font>
      <b/>
      <sz val="26"/>
      <color indexed="56"/>
      <name val="Cambria"/>
      <family val="2"/>
    </font>
    <font>
      <sz val="10"/>
      <color rgb="FF00000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46">
    <xf numFmtId="0" fontId="0" fillId="0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33" fillId="34" borderId="0" applyNumberFormat="0" applyBorder="0" applyAlignment="0" applyProtection="0"/>
    <xf numFmtId="0" fontId="33" fillId="35" borderId="0" applyNumberFormat="0" applyBorder="0" applyAlignment="0" applyProtection="0"/>
    <xf numFmtId="0" fontId="33" fillId="36" borderId="0" applyNumberFormat="0" applyBorder="0" applyAlignment="0" applyProtection="0"/>
    <xf numFmtId="0" fontId="33" fillId="37" borderId="0" applyNumberFormat="0" applyBorder="0" applyAlignment="0" applyProtection="0"/>
    <xf numFmtId="0" fontId="33" fillId="38" borderId="0" applyNumberFormat="0" applyBorder="0" applyAlignment="0" applyProtection="0"/>
    <xf numFmtId="0" fontId="33" fillId="39" borderId="0" applyNumberFormat="0" applyBorder="0" applyAlignment="0" applyProtection="0"/>
    <xf numFmtId="0" fontId="34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37" borderId="0" applyNumberFormat="0" applyBorder="0" applyAlignment="0" applyProtection="0"/>
    <xf numFmtId="0" fontId="33" fillId="40" borderId="0" applyNumberFormat="0" applyBorder="0" applyAlignment="0" applyProtection="0"/>
    <xf numFmtId="0" fontId="33" fillId="43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37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5" fillId="44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6" fillId="44" borderId="0" applyNumberFormat="0" applyBorder="0" applyAlignment="0" applyProtection="0"/>
    <xf numFmtId="0" fontId="36" fillId="41" borderId="0" applyNumberFormat="0" applyBorder="0" applyAlignment="0" applyProtection="0"/>
    <xf numFmtId="0" fontId="36" fillId="42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5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7" fillId="35" borderId="0" applyNumberFormat="0" applyBorder="0" applyAlignment="0" applyProtection="0"/>
    <xf numFmtId="0" fontId="38" fillId="2" borderId="0" applyNumberFormat="0" applyBorder="0" applyAlignment="0" applyProtection="0"/>
    <xf numFmtId="0" fontId="39" fillId="52" borderId="14" applyNumberFormat="0" applyAlignment="0" applyProtection="0"/>
    <xf numFmtId="0" fontId="40" fillId="52" borderId="14" applyNumberFormat="0" applyAlignment="0" applyProtection="0"/>
    <xf numFmtId="0" fontId="41" fillId="53" borderId="15" applyNumberFormat="0" applyAlignment="0" applyProtection="0"/>
    <xf numFmtId="0" fontId="42" fillId="0" borderId="16" applyNumberFormat="0" applyFill="0" applyAlignment="0" applyProtection="0"/>
    <xf numFmtId="0" fontId="43" fillId="53" borderId="15" applyNumberFormat="0" applyAlignment="0" applyProtection="0"/>
    <xf numFmtId="0" fontId="44" fillId="0" borderId="0" applyNumberFormat="0" applyFill="0" applyBorder="0" applyAlignment="0" applyProtection="0"/>
    <xf numFmtId="0" fontId="36" fillId="48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45" borderId="0" applyNumberFormat="0" applyBorder="0" applyAlignment="0" applyProtection="0"/>
    <xf numFmtId="0" fontId="36" fillId="46" borderId="0" applyNumberFormat="0" applyBorder="0" applyAlignment="0" applyProtection="0"/>
    <xf numFmtId="0" fontId="36" fillId="51" borderId="0" applyNumberFormat="0" applyBorder="0" applyAlignment="0" applyProtection="0"/>
    <xf numFmtId="0" fontId="45" fillId="39" borderId="14" applyNumberFormat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36" borderId="0" applyNumberFormat="0" applyBorder="0" applyAlignment="0" applyProtection="0"/>
    <xf numFmtId="0" fontId="48" fillId="0" borderId="17" applyNumberFormat="0" applyFill="0" applyAlignment="0" applyProtection="0"/>
    <xf numFmtId="0" fontId="49" fillId="0" borderId="18" applyNumberFormat="0" applyFill="0" applyAlignment="0" applyProtection="0"/>
    <xf numFmtId="0" fontId="50" fillId="0" borderId="19" applyNumberFormat="0" applyFill="0" applyAlignment="0" applyProtection="0"/>
    <xf numFmtId="0" fontId="50" fillId="0" borderId="0" applyNumberFormat="0" applyFill="0" applyBorder="0" applyAlignment="0" applyProtection="0"/>
    <xf numFmtId="0" fontId="51" fillId="35" borderId="0" applyNumberFormat="0" applyBorder="0" applyAlignment="0" applyProtection="0"/>
    <xf numFmtId="0" fontId="52" fillId="39" borderId="14" applyNumberFormat="0" applyAlignment="0" applyProtection="0"/>
    <xf numFmtId="0" fontId="53" fillId="0" borderId="16" applyNumberFormat="0" applyFill="0" applyAlignment="0" applyProtection="0"/>
    <xf numFmtId="166" fontId="3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70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54" fillId="54" borderId="0" applyNumberFormat="0" applyBorder="0" applyAlignment="0" applyProtection="0"/>
    <xf numFmtId="0" fontId="23" fillId="0" borderId="0"/>
    <xf numFmtId="0" fontId="24" fillId="0" borderId="0"/>
    <xf numFmtId="0" fontId="24" fillId="0" borderId="0"/>
    <xf numFmtId="0" fontId="6" fillId="0" borderId="0"/>
    <xf numFmtId="0" fontId="24" fillId="0" borderId="0"/>
    <xf numFmtId="0" fontId="34" fillId="55" borderId="20" applyNumberFormat="0" applyFont="0" applyAlignment="0" applyProtection="0"/>
    <xf numFmtId="0" fontId="24" fillId="55" borderId="20" applyNumberFormat="0" applyFont="0" applyAlignment="0" applyProtection="0"/>
    <xf numFmtId="0" fontId="55" fillId="52" borderId="21" applyNumberForma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6" fillId="52" borderId="21" applyNumberFormat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7" applyNumberFormat="0" applyFill="0" applyAlignment="0" applyProtection="0"/>
    <xf numFmtId="0" fontId="61" fillId="0" borderId="18" applyNumberFormat="0" applyFill="0" applyAlignment="0" applyProtection="0"/>
    <xf numFmtId="0" fontId="44" fillId="0" borderId="19" applyNumberFormat="0" applyFill="0" applyAlignment="0" applyProtection="0"/>
    <xf numFmtId="0" fontId="59" fillId="0" borderId="0" applyNumberFormat="0" applyFill="0" applyBorder="0" applyAlignment="0" applyProtection="0"/>
    <xf numFmtId="0" fontId="62" fillId="0" borderId="22" applyNumberFormat="0" applyFill="0" applyAlignment="0" applyProtection="0"/>
    <xf numFmtId="0" fontId="63" fillId="0" borderId="0" applyNumberFormat="0" applyFill="0" applyBorder="0" applyAlignment="0" applyProtection="0"/>
    <xf numFmtId="0" fontId="4" fillId="0" borderId="0"/>
    <xf numFmtId="0" fontId="3" fillId="0" borderId="0"/>
  </cellStyleXfs>
  <cellXfs count="182">
    <xf numFmtId="0" fontId="0" fillId="0" borderId="0" xfId="0"/>
    <xf numFmtId="0" fontId="26" fillId="0" borderId="0" xfId="42" applyFont="1"/>
    <xf numFmtId="0" fontId="25" fillId="0" borderId="0" xfId="42" applyFont="1" applyAlignment="1">
      <alignment horizontal="left"/>
    </xf>
    <xf numFmtId="4" fontId="25" fillId="0" borderId="0" xfId="42" applyNumberFormat="1" applyFont="1" applyFill="1" applyAlignment="1">
      <alignment horizontal="center"/>
    </xf>
    <xf numFmtId="4" fontId="26" fillId="33" borderId="0" xfId="43" applyNumberFormat="1" applyFont="1" applyFill="1" applyAlignment="1"/>
    <xf numFmtId="4" fontId="26" fillId="0" borderId="0" xfId="42" applyNumberFormat="1" applyFont="1" applyFill="1" applyBorder="1" applyAlignment="1">
      <alignment horizontal="right"/>
    </xf>
    <xf numFmtId="4" fontId="25" fillId="0" borderId="12" xfId="42" applyNumberFormat="1" applyFont="1" applyFill="1" applyBorder="1" applyAlignment="1">
      <alignment horizontal="right"/>
    </xf>
    <xf numFmtId="0" fontId="26" fillId="0" borderId="0" xfId="42" applyFont="1" applyAlignment="1">
      <alignment horizontal="left"/>
    </xf>
    <xf numFmtId="4" fontId="26" fillId="0" borderId="0" xfId="42" applyNumberFormat="1" applyFont="1" applyFill="1" applyAlignment="1"/>
    <xf numFmtId="4" fontId="26" fillId="33" borderId="0" xfId="43" applyNumberFormat="1" applyFont="1" applyFill="1" applyAlignment="1">
      <alignment horizontal="justify" vertical="justify" wrapText="1"/>
    </xf>
    <xf numFmtId="4" fontId="25" fillId="0" borderId="11" xfId="42" applyNumberFormat="1" applyFont="1" applyFill="1" applyBorder="1" applyAlignment="1">
      <alignment horizontal="right"/>
    </xf>
    <xf numFmtId="0" fontId="5" fillId="0" borderId="0" xfId="0" applyFont="1"/>
    <xf numFmtId="0" fontId="27" fillId="0" borderId="0" xfId="42" applyFont="1"/>
    <xf numFmtId="0" fontId="25" fillId="0" borderId="0" xfId="44" applyFont="1" applyFill="1"/>
    <xf numFmtId="4" fontId="25" fillId="0" borderId="0" xfId="44" applyNumberFormat="1" applyFont="1" applyFill="1" applyAlignment="1"/>
    <xf numFmtId="0" fontId="26" fillId="0" borderId="0" xfId="42" applyFont="1" applyBorder="1"/>
    <xf numFmtId="4" fontId="26" fillId="0" borderId="0" xfId="42" applyNumberFormat="1" applyFont="1" applyAlignment="1">
      <alignment horizontal="left"/>
    </xf>
    <xf numFmtId="4" fontId="26" fillId="33" borderId="0" xfId="43" applyNumberFormat="1" applyFont="1" applyFill="1" applyAlignment="1">
      <alignment vertical="justify" wrapText="1"/>
    </xf>
    <xf numFmtId="4" fontId="26" fillId="0" borderId="0" xfId="42" applyNumberFormat="1" applyFont="1" applyFill="1" applyBorder="1" applyAlignment="1"/>
    <xf numFmtId="4" fontId="25" fillId="0" borderId="13" xfId="42" applyNumberFormat="1" applyFont="1" applyFill="1" applyBorder="1" applyAlignment="1"/>
    <xf numFmtId="0" fontId="25" fillId="0" borderId="0" xfId="42" applyFont="1"/>
    <xf numFmtId="0" fontId="28" fillId="0" borderId="0" xfId="0" applyFont="1"/>
    <xf numFmtId="4" fontId="5" fillId="0" borderId="0" xfId="0" applyNumberFormat="1" applyFont="1"/>
    <xf numFmtId="0" fontId="26" fillId="0" borderId="0" xfId="42" applyFont="1" applyFill="1"/>
    <xf numFmtId="0" fontId="26" fillId="0" borderId="0" xfId="42" applyFont="1" applyFill="1" applyAlignment="1">
      <alignment horizontal="right"/>
    </xf>
    <xf numFmtId="4" fontId="28" fillId="0" borderId="0" xfId="0" applyNumberFormat="1" applyFont="1"/>
    <xf numFmtId="4" fontId="28" fillId="0" borderId="11" xfId="0" applyNumberFormat="1" applyFont="1" applyBorder="1"/>
    <xf numFmtId="0" fontId="26" fillId="0" borderId="0" xfId="42" applyFont="1" applyFill="1" applyAlignment="1">
      <alignment horizontal="left"/>
    </xf>
    <xf numFmtId="0" fontId="5" fillId="0" borderId="0" xfId="0" applyFont="1" applyFill="1"/>
    <xf numFmtId="0" fontId="28" fillId="0" borderId="0" xfId="0" applyFont="1" applyFill="1"/>
    <xf numFmtId="4" fontId="5" fillId="0" borderId="0" xfId="0" applyNumberFormat="1" applyFont="1" applyFill="1"/>
    <xf numFmtId="0" fontId="25" fillId="0" borderId="0" xfId="42" applyFont="1" applyFill="1"/>
    <xf numFmtId="0" fontId="25" fillId="0" borderId="0" xfId="0" applyFont="1" applyAlignment="1"/>
    <xf numFmtId="0" fontId="25" fillId="0" borderId="0" xfId="0" applyFont="1" applyFill="1" applyBorder="1" applyAlignment="1"/>
    <xf numFmtId="0" fontId="25" fillId="0" borderId="0" xfId="0" applyFont="1" applyBorder="1" applyAlignment="1"/>
    <xf numFmtId="4" fontId="5" fillId="0" borderId="10" xfId="0" applyNumberFormat="1" applyFont="1" applyBorder="1"/>
    <xf numFmtId="0" fontId="28" fillId="0" borderId="0" xfId="0" applyFont="1" applyBorder="1" applyAlignment="1">
      <alignment wrapText="1"/>
    </xf>
    <xf numFmtId="0" fontId="5" fillId="0" borderId="0" xfId="0" applyFont="1" applyFill="1" applyAlignment="1">
      <alignment horizontal="right"/>
    </xf>
    <xf numFmtId="0" fontId="28" fillId="0" borderId="0" xfId="0" applyFont="1" applyFill="1" applyAlignment="1">
      <alignment horizontal="right"/>
    </xf>
    <xf numFmtId="0" fontId="28" fillId="0" borderId="0" xfId="0" applyFont="1" applyFill="1" applyAlignment="1">
      <alignment horizontal="left"/>
    </xf>
    <xf numFmtId="0" fontId="28" fillId="0" borderId="0" xfId="0" applyFont="1" applyAlignment="1">
      <alignment horizontal="left"/>
    </xf>
    <xf numFmtId="1" fontId="5" fillId="0" borderId="0" xfId="0" applyNumberFormat="1" applyFont="1" applyBorder="1" applyAlignment="1">
      <alignment horizontal="right"/>
    </xf>
    <xf numFmtId="165" fontId="26" fillId="0" borderId="0" xfId="42" applyNumberFormat="1" applyFont="1" applyAlignment="1">
      <alignment horizontal="right"/>
    </xf>
    <xf numFmtId="0" fontId="26" fillId="0" borderId="0" xfId="42" applyFont="1" applyAlignment="1">
      <alignment horizontal="right"/>
    </xf>
    <xf numFmtId="0" fontId="25" fillId="0" borderId="0" xfId="42" applyFont="1" applyBorder="1" applyAlignment="1">
      <alignment horizontal="center"/>
    </xf>
    <xf numFmtId="0" fontId="25" fillId="0" borderId="0" xfId="42" applyFont="1" applyBorder="1"/>
    <xf numFmtId="166" fontId="25" fillId="0" borderId="11" xfId="42" applyNumberFormat="1" applyFont="1" applyBorder="1" applyAlignment="1"/>
    <xf numFmtId="166" fontId="25" fillId="0" borderId="0" xfId="42" applyNumberFormat="1" applyFont="1" applyBorder="1" applyAlignment="1"/>
    <xf numFmtId="166" fontId="25" fillId="0" borderId="10" xfId="42" applyNumberFormat="1" applyFont="1" applyBorder="1" applyAlignment="1"/>
    <xf numFmtId="4" fontId="26" fillId="0" borderId="0" xfId="42" applyNumberFormat="1" applyFont="1" applyBorder="1"/>
    <xf numFmtId="167" fontId="26" fillId="0" borderId="0" xfId="42" applyNumberFormat="1" applyFont="1" applyAlignment="1">
      <alignment horizontal="left"/>
    </xf>
    <xf numFmtId="168" fontId="26" fillId="0" borderId="0" xfId="42" applyNumberFormat="1" applyFont="1" applyBorder="1"/>
    <xf numFmtId="166" fontId="25" fillId="0" borderId="0" xfId="44" applyNumberFormat="1" applyFont="1" applyFill="1"/>
    <xf numFmtId="0" fontId="29" fillId="33" borderId="0" xfId="42" quotePrefix="1" applyFont="1" applyFill="1"/>
    <xf numFmtId="0" fontId="25" fillId="0" borderId="0" xfId="42" applyFont="1" applyBorder="1" applyAlignment="1">
      <alignment horizontal="left"/>
    </xf>
    <xf numFmtId="167" fontId="26" fillId="0" borderId="0" xfId="42" applyNumberFormat="1" applyFont="1" applyBorder="1"/>
    <xf numFmtId="164" fontId="26" fillId="0" borderId="0" xfId="42" applyNumberFormat="1" applyFont="1" applyBorder="1"/>
    <xf numFmtId="0" fontId="30" fillId="0" borderId="0" xfId="42" applyFont="1" applyFill="1" applyBorder="1" applyAlignment="1"/>
    <xf numFmtId="0" fontId="30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left"/>
    </xf>
    <xf numFmtId="0" fontId="27" fillId="0" borderId="0" xfId="42" applyFont="1" applyFill="1" applyBorder="1"/>
    <xf numFmtId="0" fontId="27" fillId="0" borderId="0" xfId="42" applyFont="1" applyFill="1" applyBorder="1" applyAlignment="1">
      <alignment horizontal="center"/>
    </xf>
    <xf numFmtId="0" fontId="30" fillId="0" borderId="0" xfId="42" applyFont="1" applyFill="1" applyBorder="1" applyAlignment="1">
      <alignment horizontal="left"/>
    </xf>
    <xf numFmtId="167" fontId="30" fillId="0" borderId="0" xfId="42" applyNumberFormat="1" applyFont="1" applyFill="1" applyBorder="1" applyAlignment="1"/>
    <xf numFmtId="0" fontId="31" fillId="0" borderId="0" xfId="42" applyFont="1" applyFill="1" applyBorder="1" applyAlignment="1">
      <alignment wrapText="1"/>
    </xf>
    <xf numFmtId="167" fontId="27" fillId="0" borderId="0" xfId="42" applyNumberFormat="1" applyFont="1" applyFill="1" applyBorder="1" applyAlignment="1"/>
    <xf numFmtId="0" fontId="32" fillId="0" borderId="0" xfId="42" applyFont="1" applyFill="1" applyBorder="1" applyAlignment="1"/>
    <xf numFmtId="165" fontId="27" fillId="0" borderId="0" xfId="42" applyNumberFormat="1" applyFont="1" applyFill="1" applyBorder="1" applyAlignment="1">
      <alignment horizontal="right"/>
    </xf>
    <xf numFmtId="0" fontId="27" fillId="0" borderId="0" xfId="42" applyFont="1" applyFill="1" applyBorder="1" applyAlignment="1">
      <alignment horizontal="right"/>
    </xf>
    <xf numFmtId="0" fontId="28" fillId="0" borderId="0" xfId="144" applyFont="1"/>
    <xf numFmtId="0" fontId="28" fillId="0" borderId="0" xfId="0" applyFont="1" applyAlignment="1">
      <alignment horizontal="center"/>
    </xf>
    <xf numFmtId="164" fontId="25" fillId="0" borderId="0" xfId="0" applyNumberFormat="1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Fill="1" applyAlignment="1">
      <alignment horizontal="center"/>
    </xf>
    <xf numFmtId="4" fontId="25" fillId="0" borderId="0" xfId="44" applyNumberFormat="1" applyFont="1" applyFill="1" applyAlignment="1">
      <alignment horizontal="center"/>
    </xf>
    <xf numFmtId="4" fontId="0" fillId="0" borderId="0" xfId="0" applyNumberFormat="1"/>
    <xf numFmtId="17" fontId="0" fillId="0" borderId="0" xfId="0" applyNumberFormat="1"/>
    <xf numFmtId="4" fontId="28" fillId="0" borderId="0" xfId="0" applyNumberFormat="1" applyFont="1" applyBorder="1"/>
    <xf numFmtId="14" fontId="0" fillId="0" borderId="0" xfId="0" applyNumberFormat="1"/>
    <xf numFmtId="4" fontId="28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center"/>
    </xf>
    <xf numFmtId="4" fontId="5" fillId="0" borderId="0" xfId="0" applyNumberFormat="1" applyFont="1" applyBorder="1"/>
    <xf numFmtId="164" fontId="25" fillId="0" borderId="0" xfId="0" applyNumberFormat="1" applyFont="1" applyFill="1" applyAlignment="1">
      <alignment horizontal="center"/>
    </xf>
    <xf numFmtId="4" fontId="26" fillId="33" borderId="0" xfId="43" applyNumberFormat="1" applyFont="1" applyFill="1" applyAlignment="1">
      <alignment horizontal="left" vertical="justify" wrapText="1"/>
    </xf>
    <xf numFmtId="0" fontId="25" fillId="0" borderId="0" xfId="42" applyFont="1" applyFill="1" applyBorder="1" applyAlignment="1">
      <alignment horizontal="center"/>
    </xf>
    <xf numFmtId="0" fontId="3" fillId="0" borderId="0" xfId="145"/>
    <xf numFmtId="4" fontId="3" fillId="0" borderId="0" xfId="145" applyNumberFormat="1"/>
    <xf numFmtId="14" fontId="3" fillId="0" borderId="0" xfId="145" applyNumberFormat="1"/>
    <xf numFmtId="0" fontId="3" fillId="0" borderId="0" xfId="0" applyFont="1"/>
    <xf numFmtId="0" fontId="25" fillId="0" borderId="0" xfId="42" applyFont="1" applyFill="1" applyAlignment="1">
      <alignment horizontal="right"/>
    </xf>
    <xf numFmtId="4" fontId="3" fillId="0" borderId="10" xfId="0" applyNumberFormat="1" applyFont="1" applyBorder="1" applyAlignment="1">
      <alignment horizontal="right" vertical="justify"/>
    </xf>
    <xf numFmtId="0" fontId="3" fillId="0" borderId="0" xfId="0" applyFont="1" applyAlignment="1">
      <alignment horizontal="justify" vertical="justify" wrapText="1"/>
    </xf>
    <xf numFmtId="4" fontId="3" fillId="0" borderId="0" xfId="0" applyNumberFormat="1" applyFont="1" applyAlignment="1">
      <alignment horizontal="justify" vertical="justify"/>
    </xf>
    <xf numFmtId="4" fontId="3" fillId="0" borderId="0" xfId="0" applyNumberFormat="1" applyFont="1" applyAlignment="1"/>
    <xf numFmtId="4" fontId="25" fillId="0" borderId="0" xfId="42" applyNumberFormat="1" applyFont="1" applyFill="1" applyAlignment="1">
      <alignment vertical="center" wrapText="1"/>
    </xf>
    <xf numFmtId="4" fontId="28" fillId="0" borderId="0" xfId="0" applyNumberFormat="1" applyFont="1" applyFill="1"/>
    <xf numFmtId="0" fontId="64" fillId="0" borderId="0" xfId="144" applyFont="1"/>
    <xf numFmtId="4" fontId="64" fillId="0" borderId="0" xfId="144" applyNumberFormat="1" applyFont="1"/>
    <xf numFmtId="0" fontId="59" fillId="0" borderId="0" xfId="141" applyFill="1" applyAlignment="1">
      <alignment horizontal="left"/>
    </xf>
    <xf numFmtId="0" fontId="59" fillId="0" borderId="0" xfId="141" applyFill="1"/>
    <xf numFmtId="0" fontId="59" fillId="0" borderId="0" xfId="141"/>
    <xf numFmtId="0" fontId="59" fillId="0" borderId="0" xfId="141" applyFill="1" applyAlignment="1">
      <alignment horizontal="center"/>
    </xf>
    <xf numFmtId="0" fontId="59" fillId="0" borderId="0" xfId="141" applyFill="1" applyAlignment="1">
      <alignment horizontal="left" indent="15"/>
    </xf>
    <xf numFmtId="0" fontId="65" fillId="0" borderId="0" xfId="141" applyFont="1" applyFill="1" applyAlignment="1">
      <alignment horizontal="center"/>
    </xf>
    <xf numFmtId="0" fontId="26" fillId="0" borderId="0" xfId="44" applyFont="1" applyFill="1"/>
    <xf numFmtId="0" fontId="25" fillId="0" borderId="0" xfId="44" applyNumberFormat="1" applyFont="1" applyFill="1" applyAlignment="1">
      <alignment wrapText="1"/>
    </xf>
    <xf numFmtId="172" fontId="26" fillId="0" borderId="0" xfId="44" applyNumberFormat="1" applyFont="1" applyFill="1" applyAlignment="1">
      <alignment horizontal="justify" wrapText="1"/>
    </xf>
    <xf numFmtId="172" fontId="26" fillId="0" borderId="0" xfId="44" applyNumberFormat="1" applyFont="1" applyFill="1" applyBorder="1" applyAlignment="1">
      <alignment horizontal="justify" wrapText="1"/>
    </xf>
    <xf numFmtId="0" fontId="26" fillId="0" borderId="0" xfId="44" applyNumberFormat="1" applyFont="1" applyFill="1" applyAlignment="1">
      <alignment horizontal="left" indent="1"/>
    </xf>
    <xf numFmtId="4" fontId="26" fillId="0" borderId="0" xfId="44" applyNumberFormat="1" applyFont="1" applyFill="1" applyAlignment="1"/>
    <xf numFmtId="0" fontId="26" fillId="0" borderId="0" xfId="44" applyNumberFormat="1" applyFont="1" applyFill="1" applyAlignment="1">
      <alignment horizontal="left"/>
    </xf>
    <xf numFmtId="4" fontId="26" fillId="0" borderId="10" xfId="44" applyNumberFormat="1" applyFont="1" applyFill="1" applyBorder="1" applyAlignment="1"/>
    <xf numFmtId="173" fontId="26" fillId="0" borderId="0" xfId="44" applyNumberFormat="1" applyFont="1" applyFill="1" applyBorder="1" applyAlignment="1">
      <alignment horizontal="right" wrapText="1"/>
    </xf>
    <xf numFmtId="173" fontId="25" fillId="0" borderId="0" xfId="44" applyNumberFormat="1" applyFont="1" applyFill="1" applyBorder="1" applyAlignment="1">
      <alignment horizontal="right" wrapText="1"/>
    </xf>
    <xf numFmtId="4" fontId="26" fillId="0" borderId="0" xfId="44" applyNumberFormat="1" applyFont="1" applyFill="1" applyAlignment="1">
      <alignment horizontal="right" wrapText="1"/>
    </xf>
    <xf numFmtId="4" fontId="26" fillId="0" borderId="0" xfId="44" applyNumberFormat="1" applyFont="1" applyFill="1" applyAlignment="1">
      <alignment horizontal="justify" wrapText="1"/>
    </xf>
    <xf numFmtId="4" fontId="25" fillId="0" borderId="10" xfId="44" applyNumberFormat="1" applyFont="1" applyFill="1" applyBorder="1" applyAlignment="1"/>
    <xf numFmtId="4" fontId="25" fillId="0" borderId="13" xfId="44" applyNumberFormat="1" applyFont="1" applyFill="1" applyBorder="1" applyAlignment="1"/>
    <xf numFmtId="173" fontId="25" fillId="0" borderId="0" xfId="44" applyNumberFormat="1" applyFont="1" applyFill="1" applyAlignment="1"/>
    <xf numFmtId="172" fontId="25" fillId="0" borderId="0" xfId="44" applyNumberFormat="1" applyFont="1" applyFill="1" applyAlignment="1">
      <alignment horizontal="justify" wrapText="1"/>
    </xf>
    <xf numFmtId="0" fontId="26" fillId="0" borderId="0" xfId="44" applyFont="1" applyFill="1" applyBorder="1" applyAlignment="1">
      <alignment horizontal="right"/>
    </xf>
    <xf numFmtId="0" fontId="26" fillId="0" borderId="0" xfId="44" applyFont="1" applyFill="1" applyBorder="1"/>
    <xf numFmtId="0" fontId="25" fillId="0" borderId="0" xfId="44" applyFont="1" applyFill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4" fontId="2" fillId="0" borderId="0" xfId="0" applyNumberFormat="1" applyFont="1"/>
    <xf numFmtId="0" fontId="2" fillId="0" borderId="0" xfId="144" applyFont="1"/>
    <xf numFmtId="0" fontId="2" fillId="0" borderId="0" xfId="144" applyFont="1" applyAlignment="1">
      <alignment horizontal="right"/>
    </xf>
    <xf numFmtId="4" fontId="2" fillId="0" borderId="0" xfId="144" applyNumberFormat="1" applyFont="1"/>
    <xf numFmtId="0" fontId="2" fillId="0" borderId="0" xfId="0" applyFont="1" applyFill="1"/>
    <xf numFmtId="4" fontId="26" fillId="0" borderId="0" xfId="44" applyNumberFormat="1" applyFont="1" applyFill="1" applyAlignment="1">
      <alignment horizontal="right"/>
    </xf>
    <xf numFmtId="4" fontId="25" fillId="0" borderId="0" xfId="44" applyNumberFormat="1" applyFont="1" applyFill="1" applyBorder="1" applyAlignment="1"/>
    <xf numFmtId="4" fontId="26" fillId="0" borderId="0" xfId="42" applyNumberFormat="1" applyFont="1"/>
    <xf numFmtId="4" fontId="25" fillId="0" borderId="0" xfId="42" applyNumberFormat="1" applyFont="1" applyFill="1" applyBorder="1" applyAlignment="1">
      <alignment horizontal="right"/>
    </xf>
    <xf numFmtId="4" fontId="3" fillId="0" borderId="0" xfId="0" applyNumberFormat="1" applyFont="1" applyBorder="1" applyAlignment="1">
      <alignment horizontal="right" vertical="justify"/>
    </xf>
    <xf numFmtId="4" fontId="25" fillId="0" borderId="0" xfId="42" applyNumberFormat="1" applyFont="1" applyFill="1" applyBorder="1" applyAlignment="1"/>
    <xf numFmtId="4" fontId="3" fillId="0" borderId="0" xfId="0" applyNumberFormat="1" applyFont="1" applyBorder="1" applyAlignment="1"/>
    <xf numFmtId="0" fontId="0" fillId="56" borderId="0" xfId="0" applyFill="1"/>
    <xf numFmtId="4" fontId="0" fillId="56" borderId="0" xfId="0" applyNumberFormat="1" applyFill="1"/>
    <xf numFmtId="0" fontId="25" fillId="0" borderId="0" xfId="0" applyFont="1" applyBorder="1" applyAlignment="1">
      <alignment horizontal="center"/>
    </xf>
    <xf numFmtId="164" fontId="25" fillId="0" borderId="0" xfId="0" applyNumberFormat="1" applyFont="1" applyFill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30" fillId="0" borderId="0" xfId="42" applyFont="1" applyFill="1" applyBorder="1" applyAlignment="1">
      <alignment horizontal="center"/>
    </xf>
    <xf numFmtId="0" fontId="30" fillId="0" borderId="0" xfId="42" applyFont="1" applyFill="1" applyBorder="1" applyAlignment="1">
      <alignment horizontal="left" vertical="center"/>
    </xf>
    <xf numFmtId="0" fontId="31" fillId="0" borderId="0" xfId="42" applyFont="1" applyFill="1" applyBorder="1" applyAlignment="1">
      <alignment horizontal="left" vertical="center"/>
    </xf>
    <xf numFmtId="0" fontId="26" fillId="0" borderId="0" xfId="42" applyFont="1" applyBorder="1" applyAlignment="1">
      <alignment horizontal="center"/>
    </xf>
    <xf numFmtId="0" fontId="25" fillId="0" borderId="0" xfId="42" applyFont="1" applyBorder="1" applyAlignment="1">
      <alignment horizontal="center"/>
    </xf>
    <xf numFmtId="0" fontId="25" fillId="0" borderId="0" xfId="42" applyFont="1" applyBorder="1" applyAlignment="1">
      <alignment horizontal="left" vertical="center"/>
    </xf>
    <xf numFmtId="0" fontId="29" fillId="0" borderId="0" xfId="42" applyFont="1" applyAlignment="1">
      <alignment horizontal="left" vertical="center"/>
    </xf>
    <xf numFmtId="4" fontId="26" fillId="33" borderId="0" xfId="43" applyNumberFormat="1" applyFont="1" applyFill="1" applyAlignment="1">
      <alignment horizontal="left" vertical="justify" wrapText="1"/>
    </xf>
    <xf numFmtId="0" fontId="25" fillId="0" borderId="0" xfId="42" applyFont="1" applyFill="1" applyBorder="1" applyAlignment="1">
      <alignment horizontal="center"/>
    </xf>
    <xf numFmtId="164" fontId="25" fillId="0" borderId="25" xfId="145" applyNumberFormat="1" applyFont="1" applyFill="1" applyBorder="1" applyAlignment="1">
      <alignment horizontal="center"/>
    </xf>
    <xf numFmtId="164" fontId="25" fillId="0" borderId="24" xfId="145" applyNumberFormat="1" applyFont="1" applyFill="1" applyBorder="1" applyAlignment="1">
      <alignment horizontal="center"/>
    </xf>
    <xf numFmtId="164" fontId="25" fillId="0" borderId="23" xfId="145" applyNumberFormat="1" applyFont="1" applyFill="1" applyBorder="1" applyAlignment="1">
      <alignment horizontal="center"/>
    </xf>
    <xf numFmtId="0" fontId="28" fillId="0" borderId="25" xfId="145" applyFont="1" applyBorder="1" applyAlignment="1">
      <alignment horizontal="center"/>
    </xf>
    <xf numFmtId="0" fontId="28" fillId="0" borderId="24" xfId="145" applyFont="1" applyBorder="1" applyAlignment="1">
      <alignment horizontal="center"/>
    </xf>
    <xf numFmtId="0" fontId="28" fillId="0" borderId="23" xfId="145" applyFont="1" applyBorder="1" applyAlignment="1">
      <alignment horizontal="center"/>
    </xf>
    <xf numFmtId="0" fontId="1" fillId="0" borderId="0" xfId="0" applyFont="1"/>
    <xf numFmtId="164" fontId="25" fillId="0" borderId="0" xfId="0" applyNumberFormat="1" applyFont="1" applyFill="1" applyAlignment="1">
      <alignment horizontal="right"/>
    </xf>
    <xf numFmtId="4" fontId="26" fillId="0" borderId="0" xfId="44" applyNumberFormat="1" applyFont="1" applyFill="1"/>
    <xf numFmtId="0" fontId="26" fillId="0" borderId="0" xfId="44" applyFont="1" applyFill="1" applyAlignment="1">
      <alignment horizontal="center"/>
    </xf>
    <xf numFmtId="0" fontId="26" fillId="56" borderId="0" xfId="44" applyFont="1" applyFill="1"/>
    <xf numFmtId="4" fontId="1" fillId="0" borderId="0" xfId="0" applyNumberFormat="1" applyFont="1"/>
    <xf numFmtId="17" fontId="26" fillId="0" borderId="0" xfId="44" applyNumberFormat="1" applyFont="1" applyFill="1" applyAlignment="1">
      <alignment horizontal="center"/>
    </xf>
    <xf numFmtId="4" fontId="25" fillId="0" borderId="0" xfId="44" applyNumberFormat="1" applyFont="1" applyFill="1"/>
    <xf numFmtId="0" fontId="25" fillId="56" borderId="0" xfId="44" applyFont="1" applyFill="1"/>
    <xf numFmtId="4" fontId="2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17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175" fontId="0" fillId="0" borderId="0" xfId="0" applyNumberFormat="1"/>
    <xf numFmtId="174" fontId="0" fillId="0" borderId="0" xfId="0" applyNumberFormat="1"/>
    <xf numFmtId="0" fontId="66" fillId="0" borderId="0" xfId="0" applyFont="1" applyAlignment="1">
      <alignment horizontal="right"/>
    </xf>
    <xf numFmtId="14" fontId="0" fillId="56" borderId="0" xfId="0" applyNumberFormat="1" applyFill="1"/>
    <xf numFmtId="175" fontId="0" fillId="56" borderId="0" xfId="0" applyNumberFormat="1" applyFill="1"/>
    <xf numFmtId="174" fontId="0" fillId="56" borderId="0" xfId="0" applyNumberFormat="1" applyFill="1"/>
    <xf numFmtId="4" fontId="0" fillId="56" borderId="0" xfId="0" applyNumberFormat="1" applyFill="1" applyAlignment="1">
      <alignment horizontal="center"/>
    </xf>
    <xf numFmtId="0" fontId="1" fillId="0" borderId="0" xfId="144" applyFont="1"/>
    <xf numFmtId="0" fontId="1" fillId="0" borderId="0" xfId="144" applyFont="1" applyAlignment="1">
      <alignment horizontal="right"/>
    </xf>
  </cellXfs>
  <cellStyles count="146">
    <cellStyle name="20% - Accent1" xfId="45"/>
    <cellStyle name="20% - Accent2" xfId="46"/>
    <cellStyle name="20% - Accent3" xfId="47"/>
    <cellStyle name="20% - Accent4" xfId="48"/>
    <cellStyle name="20% - Accent5" xfId="49"/>
    <cellStyle name="20% - Accent6" xfId="50"/>
    <cellStyle name="20% - Énfasis1" xfId="19" builtinId="30" customBuiltin="1"/>
    <cellStyle name="20% - Énfasis1 2" xfId="51"/>
    <cellStyle name="20% - Énfasis2" xfId="23" builtinId="34" customBuiltin="1"/>
    <cellStyle name="20% - Énfasis2 2" xfId="52"/>
    <cellStyle name="20% - Énfasis3" xfId="27" builtinId="38" customBuiltin="1"/>
    <cellStyle name="20% - Énfasis3 2" xfId="53"/>
    <cellStyle name="20% - Énfasis4" xfId="31" builtinId="42" customBuiltin="1"/>
    <cellStyle name="20% - Énfasis4 2" xfId="54"/>
    <cellStyle name="20% - Énfasis5" xfId="35" builtinId="46" customBuiltin="1"/>
    <cellStyle name="20% - Énfasis5 2" xfId="55"/>
    <cellStyle name="20% - Énfasis6" xfId="39" builtinId="50" customBuiltin="1"/>
    <cellStyle name="20% - Énfasis6 2" xfId="56"/>
    <cellStyle name="40% - Accent1" xfId="57"/>
    <cellStyle name="40% - Accent2" xfId="58"/>
    <cellStyle name="40% - Accent3" xfId="59"/>
    <cellStyle name="40% - Accent4" xfId="60"/>
    <cellStyle name="40% - Accent5" xfId="61"/>
    <cellStyle name="40% - Accent6" xfId="62"/>
    <cellStyle name="40% - Énfasis1" xfId="20" builtinId="31" customBuiltin="1"/>
    <cellStyle name="40% - Énfasis1 2" xfId="63"/>
    <cellStyle name="40% - Énfasis2" xfId="24" builtinId="35" customBuiltin="1"/>
    <cellStyle name="40% - Énfasis2 2" xfId="64"/>
    <cellStyle name="40% - Énfasis3" xfId="28" builtinId="39" customBuiltin="1"/>
    <cellStyle name="40% - Énfasis3 2" xfId="65"/>
    <cellStyle name="40% - Énfasis4" xfId="32" builtinId="43" customBuiltin="1"/>
    <cellStyle name="40% - Énfasis4 2" xfId="66"/>
    <cellStyle name="40% - Énfasis5" xfId="36" builtinId="47" customBuiltin="1"/>
    <cellStyle name="40% - Énfasis5 2" xfId="67"/>
    <cellStyle name="40% - Énfasis6" xfId="40" builtinId="51" customBuiltin="1"/>
    <cellStyle name="40% - Énfasis6 2" xfId="68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60% - Énfasis1" xfId="21" builtinId="32" customBuiltin="1"/>
    <cellStyle name="60% - Énfasis1 2" xfId="75"/>
    <cellStyle name="60% - Énfasis2" xfId="25" builtinId="36" customBuiltin="1"/>
    <cellStyle name="60% - Énfasis2 2" xfId="76"/>
    <cellStyle name="60% - Énfasis3" xfId="29" builtinId="40" customBuiltin="1"/>
    <cellStyle name="60% - Énfasis3 2" xfId="77"/>
    <cellStyle name="60% - Énfasis4" xfId="33" builtinId="44" customBuiltin="1"/>
    <cellStyle name="60% - Énfasis4 2" xfId="78"/>
    <cellStyle name="60% - Énfasis5" xfId="37" builtinId="48" customBuiltin="1"/>
    <cellStyle name="60% - Énfasis5 2" xfId="79"/>
    <cellStyle name="60% - Énfasis6" xfId="41" builtinId="52" customBuiltin="1"/>
    <cellStyle name="60% - Énfasis6 2" xfId="80"/>
    <cellStyle name="Accent1" xfId="81"/>
    <cellStyle name="Accent2" xfId="82"/>
    <cellStyle name="Accent3" xfId="83"/>
    <cellStyle name="Accent4" xfId="84"/>
    <cellStyle name="Accent5" xfId="85"/>
    <cellStyle name="Accent6" xfId="86"/>
    <cellStyle name="Bad" xfId="87"/>
    <cellStyle name="Buena" xfId="6" builtinId="26" customBuiltin="1"/>
    <cellStyle name="Buena 2" xfId="88"/>
    <cellStyle name="Calculation" xfId="89"/>
    <cellStyle name="Cálculo" xfId="11" builtinId="22" customBuiltin="1"/>
    <cellStyle name="Cálculo 2" xfId="90"/>
    <cellStyle name="Celda de comprobación" xfId="13" builtinId="23" customBuiltin="1"/>
    <cellStyle name="Celda de comprobación 2" xfId="91"/>
    <cellStyle name="Celda vinculada" xfId="12" builtinId="24" customBuiltin="1"/>
    <cellStyle name="Celda vinculada 2" xfId="92"/>
    <cellStyle name="Check Cell" xfId="93"/>
    <cellStyle name="Encabezado 4" xfId="5" builtinId="19" customBuiltin="1"/>
    <cellStyle name="Encabezado 4 2" xfId="94"/>
    <cellStyle name="Énfasis1" xfId="18" builtinId="29" customBuiltin="1"/>
    <cellStyle name="Énfasis1 2" xfId="95"/>
    <cellStyle name="Énfasis2" xfId="22" builtinId="33" customBuiltin="1"/>
    <cellStyle name="Énfasis2 2" xfId="96"/>
    <cellStyle name="Énfasis3" xfId="26" builtinId="37" customBuiltin="1"/>
    <cellStyle name="Énfasis3 2" xfId="97"/>
    <cellStyle name="Énfasis4" xfId="30" builtinId="41" customBuiltin="1"/>
    <cellStyle name="Énfasis4 2" xfId="98"/>
    <cellStyle name="Énfasis5" xfId="34" builtinId="45" customBuiltin="1"/>
    <cellStyle name="Énfasis5 2" xfId="99"/>
    <cellStyle name="Énfasis6" xfId="38" builtinId="49" customBuiltin="1"/>
    <cellStyle name="Énfasis6 2" xfId="100"/>
    <cellStyle name="Entrada" xfId="9" builtinId="20" customBuiltin="1"/>
    <cellStyle name="Entrada 2" xfId="101"/>
    <cellStyle name="Euro" xfId="102"/>
    <cellStyle name="Euro 2" xfId="103"/>
    <cellStyle name="Explanatory Text" xfId="104"/>
    <cellStyle name="Good" xfId="105"/>
    <cellStyle name="Heading 1" xfId="106"/>
    <cellStyle name="Heading 2" xfId="107"/>
    <cellStyle name="Heading 3" xfId="108"/>
    <cellStyle name="Heading 4" xfId="109"/>
    <cellStyle name="Incorrecto" xfId="7" builtinId="27" customBuiltin="1"/>
    <cellStyle name="Incorrecto 2" xfId="110"/>
    <cellStyle name="Input" xfId="111"/>
    <cellStyle name="Linked Cell" xfId="112"/>
    <cellStyle name="Millares 2" xfId="113"/>
    <cellStyle name="Millares 3" xfId="114"/>
    <cellStyle name="Millares 4" xfId="115"/>
    <cellStyle name="Millares 5" xfId="116"/>
    <cellStyle name="Millares 6" xfId="117"/>
    <cellStyle name="Moneda 2" xfId="118"/>
    <cellStyle name="Moneda 3" xfId="119"/>
    <cellStyle name="Moneda 4" xfId="120"/>
    <cellStyle name="Moneda 5" xfId="121"/>
    <cellStyle name="Neutral" xfId="8" builtinId="28" customBuiltin="1"/>
    <cellStyle name="Neutral 2" xfId="122"/>
    <cellStyle name="Normal" xfId="0" builtinId="0"/>
    <cellStyle name="Normal 2" xfId="42"/>
    <cellStyle name="Normal 3" xfId="123"/>
    <cellStyle name="Normal 4" xfId="124"/>
    <cellStyle name="Normal 5" xfId="125"/>
    <cellStyle name="Normal 6" xfId="126"/>
    <cellStyle name="Normal 7" xfId="127"/>
    <cellStyle name="Normal 8" xfId="144"/>
    <cellStyle name="Normal 9" xfId="145"/>
    <cellStyle name="Normal_ESTADO SETIEMBRE-2009 ANTES DE AJUSTES" xfId="43"/>
    <cellStyle name="Normal_Estados financieros 2007-AUDITADOS_pro_sin_formulas" xfId="44"/>
    <cellStyle name="Notas" xfId="15" builtinId="10" customBuiltin="1"/>
    <cellStyle name="Notas 2" xfId="128"/>
    <cellStyle name="Note" xfId="129"/>
    <cellStyle name="Output" xfId="130"/>
    <cellStyle name="Porcentual 2" xfId="131"/>
    <cellStyle name="Porcentual 2 2" xfId="132"/>
    <cellStyle name="Porcentual 3" xfId="133"/>
    <cellStyle name="Salida" xfId="10" builtinId="21" customBuiltin="1"/>
    <cellStyle name="Salida 2" xfId="134"/>
    <cellStyle name="Texto de advertencia" xfId="14" builtinId="11" customBuiltin="1"/>
    <cellStyle name="Texto de advertencia 2" xfId="135"/>
    <cellStyle name="Texto explicativo" xfId="16" builtinId="53" customBuiltin="1"/>
    <cellStyle name="Texto explicativo 2" xfId="136"/>
    <cellStyle name="Title" xfId="137"/>
    <cellStyle name="Título" xfId="1" builtinId="15" customBuiltin="1"/>
    <cellStyle name="Título 1" xfId="2" builtinId="16" customBuiltin="1"/>
    <cellStyle name="Título 1 2" xfId="138"/>
    <cellStyle name="Título 2" xfId="3" builtinId="17" customBuiltin="1"/>
    <cellStyle name="Título 2 2" xfId="139"/>
    <cellStyle name="Título 3" xfId="4" builtinId="18" customBuiltin="1"/>
    <cellStyle name="Título 3 2" xfId="140"/>
    <cellStyle name="Título 4" xfId="141"/>
    <cellStyle name="Total" xfId="17" builtinId="25" customBuiltin="1"/>
    <cellStyle name="Total 2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ANA/PROCAMAR-2005-2006-2/ESTADOS%20FINANCIEROS%20BANCOS%20DE%20COSTA%20RICA/ESTADOS%20FINANCIEROS%20mayo%2008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RCHIVOS%20ANA\PROCAMAR-2005-2006-2\ESTADOS%20FINANCIEROS%20BANCOS%20DE%20COSTA%20RICA\ESTADOS%20FINANCIEROS%20mayo%2008-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_ANA/ASETECA/ESTADOS%20ENVIADOS%20AUDITOR/ESTADOS%20FINANCIEROS%20DIC%2016-aud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 y Ganancias"/>
      <sheetName val="Estado de Resultados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didas y Ganancias"/>
      <sheetName val="Estado de Resultad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.SITUACION"/>
      <sheetName val="PERDIDAS Y GANACIAS"/>
      <sheetName val="Variacion en el Patrimonio"/>
      <sheetName val="NOTAS ESTADOS FINANCIEROS"/>
    </sheetNames>
    <sheetDataSet>
      <sheetData sheetId="0">
        <row r="8">
          <cell r="F8">
            <v>1824522.38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A24" sqref="A24"/>
    </sheetView>
  </sheetViews>
  <sheetFormatPr baseColWidth="10" defaultRowHeight="22.5" x14ac:dyDescent="0.3"/>
  <cols>
    <col min="1" max="1" width="109.140625" style="101" customWidth="1"/>
    <col min="2" max="6" width="11.42578125" style="99"/>
    <col min="7" max="16384" width="11.42578125" style="100"/>
  </cols>
  <sheetData>
    <row r="1" spans="1:1" ht="33" x14ac:dyDescent="0.45">
      <c r="A1" s="103" t="s">
        <v>105</v>
      </c>
    </row>
    <row r="12" spans="1:1" x14ac:dyDescent="0.3">
      <c r="A12" s="98" t="s">
        <v>1701</v>
      </c>
    </row>
    <row r="13" spans="1:1" x14ac:dyDescent="0.3">
      <c r="A13" s="98"/>
    </row>
    <row r="14" spans="1:1" x14ac:dyDescent="0.3">
      <c r="A14" s="102" t="s">
        <v>342</v>
      </c>
    </row>
    <row r="15" spans="1:1" x14ac:dyDescent="0.3">
      <c r="A15" s="102" t="s">
        <v>343</v>
      </c>
    </row>
    <row r="16" spans="1:1" x14ac:dyDescent="0.3">
      <c r="A16" s="102" t="s">
        <v>76</v>
      </c>
    </row>
    <row r="17" spans="1:1" x14ac:dyDescent="0.3">
      <c r="A17" s="102" t="s">
        <v>360</v>
      </c>
    </row>
    <row r="18" spans="1:1" x14ac:dyDescent="0.3">
      <c r="A18" s="102" t="s">
        <v>344</v>
      </c>
    </row>
  </sheetData>
  <printOptions horizontalCentered="1" verticalCentered="1"/>
  <pageMargins left="0.19685039370078741" right="0.19685039370078741" top="0.78740157480314965" bottom="0.19685039370078741" header="0" footer="0"/>
  <pageSetup scale="85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sqref="A1:XFD1048576"/>
    </sheetView>
  </sheetViews>
  <sheetFormatPr baseColWidth="10" defaultRowHeight="15" x14ac:dyDescent="0.25"/>
  <sheetData>
    <row r="1" spans="1:10" x14ac:dyDescent="0.25">
      <c r="A1" t="s">
        <v>233</v>
      </c>
    </row>
    <row r="2" spans="1:10" x14ac:dyDescent="0.25">
      <c r="A2" t="s">
        <v>232</v>
      </c>
    </row>
    <row r="3" spans="1:10" x14ac:dyDescent="0.25">
      <c r="A3" t="s">
        <v>1709</v>
      </c>
    </row>
    <row r="4" spans="1:10" x14ac:dyDescent="0.25">
      <c r="A4" t="s">
        <v>231</v>
      </c>
      <c r="B4" t="s">
        <v>230</v>
      </c>
      <c r="C4" t="s">
        <v>229</v>
      </c>
      <c r="D4" t="s">
        <v>228</v>
      </c>
      <c r="E4" t="s">
        <v>96</v>
      </c>
      <c r="F4" t="s">
        <v>227</v>
      </c>
      <c r="G4" t="s">
        <v>95</v>
      </c>
      <c r="H4" t="s">
        <v>226</v>
      </c>
      <c r="I4" t="s">
        <v>225</v>
      </c>
      <c r="J4" t="s">
        <v>224</v>
      </c>
    </row>
    <row r="5" spans="1:10" x14ac:dyDescent="0.25">
      <c r="A5" t="s">
        <v>1710</v>
      </c>
      <c r="B5">
        <v>1</v>
      </c>
      <c r="C5">
        <v>1</v>
      </c>
      <c r="D5" t="s">
        <v>1711</v>
      </c>
      <c r="E5" s="78">
        <v>43008</v>
      </c>
      <c r="F5" t="s">
        <v>218</v>
      </c>
      <c r="G5" t="s">
        <v>219</v>
      </c>
      <c r="H5" t="s">
        <v>218</v>
      </c>
      <c r="I5" s="75">
        <v>26888</v>
      </c>
    </row>
    <row r="6" spans="1:10" x14ac:dyDescent="0.25">
      <c r="A6" t="s">
        <v>1710</v>
      </c>
      <c r="B6">
        <v>1</v>
      </c>
      <c r="C6">
        <v>2</v>
      </c>
      <c r="D6" t="s">
        <v>1711</v>
      </c>
      <c r="E6" s="78">
        <v>43008</v>
      </c>
      <c r="F6" t="s">
        <v>215</v>
      </c>
      <c r="G6" t="s">
        <v>217</v>
      </c>
      <c r="H6" t="s">
        <v>215</v>
      </c>
      <c r="J6" s="75">
        <v>20152</v>
      </c>
    </row>
    <row r="7" spans="1:10" x14ac:dyDescent="0.25">
      <c r="A7" t="s">
        <v>1710</v>
      </c>
      <c r="B7">
        <v>1</v>
      </c>
      <c r="C7">
        <v>3</v>
      </c>
      <c r="D7" t="s">
        <v>1711</v>
      </c>
      <c r="E7" s="78">
        <v>43008</v>
      </c>
      <c r="F7" t="s">
        <v>215</v>
      </c>
      <c r="G7" t="s">
        <v>216</v>
      </c>
      <c r="H7" t="s">
        <v>215</v>
      </c>
      <c r="J7" s="75">
        <v>6736</v>
      </c>
    </row>
    <row r="8" spans="1:10" x14ac:dyDescent="0.25">
      <c r="A8" t="s">
        <v>214</v>
      </c>
      <c r="I8" s="75">
        <v>26888</v>
      </c>
      <c r="J8" s="75">
        <v>26888</v>
      </c>
    </row>
    <row r="9" spans="1:10" x14ac:dyDescent="0.25">
      <c r="A9" t="s">
        <v>1710</v>
      </c>
      <c r="B9">
        <v>2</v>
      </c>
      <c r="C9">
        <v>1</v>
      </c>
      <c r="D9" t="s">
        <v>1711</v>
      </c>
      <c r="E9" s="78">
        <v>43008</v>
      </c>
      <c r="F9" t="s">
        <v>220</v>
      </c>
      <c r="G9" t="s">
        <v>221</v>
      </c>
      <c r="H9" t="s">
        <v>220</v>
      </c>
      <c r="I9" s="75">
        <v>133616.07999999999</v>
      </c>
    </row>
    <row r="10" spans="1:10" x14ac:dyDescent="0.25">
      <c r="A10" t="s">
        <v>1710</v>
      </c>
      <c r="B10">
        <v>2</v>
      </c>
      <c r="C10">
        <v>2</v>
      </c>
      <c r="D10" t="s">
        <v>1711</v>
      </c>
      <c r="E10" s="78">
        <v>43008</v>
      </c>
      <c r="F10" t="s">
        <v>222</v>
      </c>
      <c r="G10" t="s">
        <v>223</v>
      </c>
      <c r="H10" t="s">
        <v>222</v>
      </c>
      <c r="J10" s="75">
        <v>133616.07999999999</v>
      </c>
    </row>
    <row r="11" spans="1:10" x14ac:dyDescent="0.25">
      <c r="A11" t="s">
        <v>214</v>
      </c>
      <c r="I11" s="75">
        <v>133616.07999999999</v>
      </c>
      <c r="J11" s="75">
        <v>133616.07999999999</v>
      </c>
    </row>
    <row r="12" spans="1:10" x14ac:dyDescent="0.25">
      <c r="A12" t="s">
        <v>1710</v>
      </c>
      <c r="B12">
        <v>4</v>
      </c>
      <c r="C12">
        <v>1</v>
      </c>
      <c r="D12" t="s">
        <v>1712</v>
      </c>
      <c r="E12" s="78">
        <v>43008</v>
      </c>
      <c r="F12" t="s">
        <v>388</v>
      </c>
      <c r="G12" t="s">
        <v>389</v>
      </c>
      <c r="H12" t="s">
        <v>388</v>
      </c>
      <c r="I12">
        <v>73.05</v>
      </c>
    </row>
    <row r="13" spans="1:10" x14ac:dyDescent="0.25">
      <c r="A13" t="s">
        <v>1710</v>
      </c>
      <c r="B13">
        <v>4</v>
      </c>
      <c r="C13">
        <v>2</v>
      </c>
      <c r="D13" t="s">
        <v>1712</v>
      </c>
      <c r="E13" s="78">
        <v>43008</v>
      </c>
      <c r="F13" t="s">
        <v>220</v>
      </c>
      <c r="G13" t="s">
        <v>221</v>
      </c>
      <c r="H13" t="s">
        <v>220</v>
      </c>
      <c r="J13">
        <v>73.05</v>
      </c>
    </row>
    <row r="14" spans="1:10" x14ac:dyDescent="0.25">
      <c r="A14" t="s">
        <v>214</v>
      </c>
      <c r="I14">
        <v>73.05</v>
      </c>
      <c r="J14">
        <v>73.05</v>
      </c>
    </row>
    <row r="15" spans="1:10" x14ac:dyDescent="0.25">
      <c r="A15" t="s">
        <v>213</v>
      </c>
      <c r="I15" s="75">
        <v>160577.13</v>
      </c>
      <c r="J15" s="75">
        <v>160577.13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workbookViewId="0">
      <selection sqref="A1:XFD1048576"/>
    </sheetView>
  </sheetViews>
  <sheetFormatPr baseColWidth="10" defaultRowHeight="15" x14ac:dyDescent="0.25"/>
  <sheetData>
    <row r="1" spans="1:12" x14ac:dyDescent="0.25">
      <c r="A1" t="s">
        <v>139</v>
      </c>
    </row>
    <row r="2" spans="1:12" x14ac:dyDescent="0.25">
      <c r="A2" t="s">
        <v>234</v>
      </c>
    </row>
    <row r="3" spans="1:12" x14ac:dyDescent="0.25">
      <c r="A3" t="s">
        <v>1713</v>
      </c>
    </row>
    <row r="4" spans="1:12" x14ac:dyDescent="0.25">
      <c r="A4" t="s">
        <v>235</v>
      </c>
      <c r="B4" t="s">
        <v>236</v>
      </c>
      <c r="C4" t="s">
        <v>227</v>
      </c>
      <c r="D4" t="s">
        <v>237</v>
      </c>
      <c r="E4" t="s">
        <v>96</v>
      </c>
      <c r="F4" t="s">
        <v>238</v>
      </c>
      <c r="G4" t="s">
        <v>102</v>
      </c>
      <c r="H4" t="s">
        <v>225</v>
      </c>
      <c r="I4" t="s">
        <v>238</v>
      </c>
      <c r="J4" t="s">
        <v>224</v>
      </c>
      <c r="K4" t="s">
        <v>238</v>
      </c>
      <c r="L4" t="s">
        <v>239</v>
      </c>
    </row>
    <row r="5" spans="1:12" x14ac:dyDescent="0.25">
      <c r="A5" t="s">
        <v>240</v>
      </c>
    </row>
    <row r="6" spans="1:12" x14ac:dyDescent="0.25">
      <c r="A6" t="s">
        <v>1714</v>
      </c>
      <c r="B6" t="s">
        <v>1715</v>
      </c>
      <c r="C6" t="s">
        <v>1716</v>
      </c>
      <c r="D6" t="s">
        <v>241</v>
      </c>
      <c r="E6" s="78">
        <v>42970</v>
      </c>
      <c r="F6" s="75">
        <v>127590.09</v>
      </c>
      <c r="G6" t="s">
        <v>242</v>
      </c>
      <c r="H6">
        <v>40610001</v>
      </c>
      <c r="I6" s="75">
        <v>127590.09</v>
      </c>
      <c r="J6">
        <v>10103002</v>
      </c>
      <c r="K6" s="75">
        <v>127590.09</v>
      </c>
      <c r="L6">
        <v>568.33000000000004</v>
      </c>
    </row>
    <row r="7" spans="1:12" x14ac:dyDescent="0.25">
      <c r="I7" s="75">
        <v>127590.09</v>
      </c>
      <c r="K7" s="75">
        <v>127590.09</v>
      </c>
    </row>
    <row r="8" spans="1:12" x14ac:dyDescent="0.25">
      <c r="A8" t="s">
        <v>1717</v>
      </c>
      <c r="B8" t="s">
        <v>1718</v>
      </c>
      <c r="C8" t="s">
        <v>1719</v>
      </c>
      <c r="D8" t="s">
        <v>241</v>
      </c>
      <c r="E8" s="78">
        <v>42999</v>
      </c>
      <c r="F8" s="75">
        <v>73882.899999999994</v>
      </c>
      <c r="G8" t="s">
        <v>242</v>
      </c>
      <c r="H8">
        <v>40740004</v>
      </c>
      <c r="I8" s="75">
        <v>73882.899999999994</v>
      </c>
      <c r="J8">
        <v>10103002</v>
      </c>
      <c r="K8" s="75">
        <v>73882.899999999994</v>
      </c>
      <c r="L8">
        <v>568.33000000000004</v>
      </c>
    </row>
    <row r="9" spans="1:12" x14ac:dyDescent="0.25">
      <c r="I9" s="75">
        <v>73882.899999999994</v>
      </c>
      <c r="K9" s="75">
        <v>73882.899999999994</v>
      </c>
    </row>
    <row r="10" spans="1:12" x14ac:dyDescent="0.25">
      <c r="A10" t="s">
        <v>1720</v>
      </c>
      <c r="B10" t="s">
        <v>1721</v>
      </c>
      <c r="C10" t="s">
        <v>1722</v>
      </c>
      <c r="D10" t="s">
        <v>241</v>
      </c>
      <c r="E10" s="78">
        <v>42955</v>
      </c>
      <c r="F10" s="75">
        <v>99320</v>
      </c>
      <c r="G10" t="s">
        <v>242</v>
      </c>
      <c r="H10">
        <v>40610001</v>
      </c>
      <c r="I10" s="75">
        <v>99320</v>
      </c>
      <c r="J10">
        <v>10103002</v>
      </c>
      <c r="K10" s="75">
        <v>99320</v>
      </c>
      <c r="L10">
        <v>0</v>
      </c>
    </row>
    <row r="11" spans="1:12" x14ac:dyDescent="0.25">
      <c r="I11" s="75">
        <v>99320</v>
      </c>
      <c r="K11" s="75">
        <v>99320</v>
      </c>
    </row>
    <row r="12" spans="1:12" x14ac:dyDescent="0.25">
      <c r="A12" t="s">
        <v>243</v>
      </c>
      <c r="B12" t="s">
        <v>244</v>
      </c>
      <c r="F12" s="75">
        <v>300792.99</v>
      </c>
      <c r="I12" s="75">
        <v>300792.99</v>
      </c>
      <c r="K12" s="75">
        <v>300792.99</v>
      </c>
    </row>
    <row r="13" spans="1:12" x14ac:dyDescent="0.25">
      <c r="A13" t="s">
        <v>245</v>
      </c>
      <c r="B13" t="s">
        <v>244</v>
      </c>
      <c r="F13" s="75">
        <v>300792.99</v>
      </c>
      <c r="I13" s="75">
        <v>300792.99</v>
      </c>
      <c r="K13" s="75">
        <v>300792.99</v>
      </c>
    </row>
    <row r="14" spans="1:12" x14ac:dyDescent="0.25">
      <c r="A14" t="s">
        <v>240</v>
      </c>
    </row>
    <row r="15" spans="1:12" x14ac:dyDescent="0.25">
      <c r="A15" t="s">
        <v>1723</v>
      </c>
      <c r="B15" t="s">
        <v>246</v>
      </c>
      <c r="C15" t="s">
        <v>1724</v>
      </c>
      <c r="D15" t="s">
        <v>241</v>
      </c>
      <c r="E15" s="78">
        <v>42982</v>
      </c>
      <c r="F15" s="75">
        <v>25000</v>
      </c>
      <c r="H15">
        <v>10103002</v>
      </c>
      <c r="I15" s="75">
        <v>25000</v>
      </c>
      <c r="J15">
        <v>10103003</v>
      </c>
      <c r="K15" s="75">
        <v>25000</v>
      </c>
      <c r="L15">
        <v>0</v>
      </c>
    </row>
    <row r="16" spans="1:12" x14ac:dyDescent="0.25">
      <c r="I16" s="75">
        <v>25000</v>
      </c>
      <c r="K16" s="75">
        <v>25000</v>
      </c>
    </row>
    <row r="17" spans="1:12" x14ac:dyDescent="0.25">
      <c r="A17" t="s">
        <v>1725</v>
      </c>
      <c r="B17" t="s">
        <v>246</v>
      </c>
      <c r="C17" t="s">
        <v>1726</v>
      </c>
      <c r="D17" t="s">
        <v>241</v>
      </c>
      <c r="E17" s="78">
        <v>42992</v>
      </c>
      <c r="F17" s="75">
        <v>5216.57</v>
      </c>
      <c r="H17">
        <v>10103002</v>
      </c>
      <c r="I17" s="75">
        <v>5216.57</v>
      </c>
      <c r="J17">
        <v>10402001</v>
      </c>
      <c r="K17" s="75">
        <v>5323.03</v>
      </c>
      <c r="L17">
        <v>0</v>
      </c>
    </row>
    <row r="18" spans="1:12" x14ac:dyDescent="0.25">
      <c r="H18">
        <v>10910005</v>
      </c>
      <c r="I18">
        <v>106.46</v>
      </c>
      <c r="J18" t="s">
        <v>247</v>
      </c>
      <c r="K18">
        <v>0</v>
      </c>
    </row>
    <row r="19" spans="1:12" x14ac:dyDescent="0.25">
      <c r="I19" s="75">
        <v>5323.03</v>
      </c>
      <c r="K19" s="75">
        <v>5323.03</v>
      </c>
    </row>
    <row r="20" spans="1:12" x14ac:dyDescent="0.25">
      <c r="A20" t="s">
        <v>1727</v>
      </c>
      <c r="B20" t="s">
        <v>246</v>
      </c>
      <c r="C20" t="s">
        <v>1728</v>
      </c>
      <c r="D20" t="s">
        <v>241</v>
      </c>
      <c r="E20" s="78">
        <v>43000</v>
      </c>
      <c r="F20" s="75">
        <v>4109.03</v>
      </c>
      <c r="H20">
        <v>10103002</v>
      </c>
      <c r="I20" s="75">
        <v>4109.03</v>
      </c>
      <c r="J20">
        <v>10402001</v>
      </c>
      <c r="K20" s="75">
        <v>4109.03</v>
      </c>
      <c r="L20">
        <v>568.33000000000004</v>
      </c>
    </row>
    <row r="21" spans="1:12" x14ac:dyDescent="0.25">
      <c r="I21" s="75">
        <v>4109.03</v>
      </c>
      <c r="K21" s="75">
        <v>4109.03</v>
      </c>
    </row>
    <row r="22" spans="1:12" x14ac:dyDescent="0.25">
      <c r="A22" t="s">
        <v>1729</v>
      </c>
      <c r="B22" t="s">
        <v>246</v>
      </c>
      <c r="C22" t="s">
        <v>1730</v>
      </c>
      <c r="D22" t="s">
        <v>241</v>
      </c>
      <c r="E22" s="78">
        <v>43000</v>
      </c>
      <c r="F22" s="75">
        <v>10723.47</v>
      </c>
      <c r="H22">
        <v>10103002</v>
      </c>
      <c r="I22" s="75">
        <v>10723.47</v>
      </c>
      <c r="J22">
        <v>10402001</v>
      </c>
      <c r="K22" s="75">
        <v>10942.32</v>
      </c>
      <c r="L22">
        <v>0</v>
      </c>
    </row>
    <row r="23" spans="1:12" x14ac:dyDescent="0.25">
      <c r="H23">
        <v>10910005</v>
      </c>
      <c r="I23">
        <v>218.85</v>
      </c>
      <c r="J23" t="s">
        <v>247</v>
      </c>
      <c r="K23">
        <v>0</v>
      </c>
    </row>
    <row r="24" spans="1:12" x14ac:dyDescent="0.25">
      <c r="I24" s="75">
        <v>10942.32</v>
      </c>
      <c r="K24" s="75">
        <v>10942.32</v>
      </c>
    </row>
    <row r="25" spans="1:12" x14ac:dyDescent="0.25">
      <c r="A25" t="s">
        <v>1731</v>
      </c>
      <c r="B25" t="s">
        <v>246</v>
      </c>
      <c r="C25" t="s">
        <v>1732</v>
      </c>
      <c r="D25" t="s">
        <v>241</v>
      </c>
      <c r="E25" s="78">
        <v>42979</v>
      </c>
      <c r="F25" s="75">
        <v>9104.65</v>
      </c>
      <c r="H25">
        <v>10103002</v>
      </c>
      <c r="I25" s="75">
        <v>9104.65</v>
      </c>
      <c r="J25">
        <v>10402001</v>
      </c>
      <c r="K25" s="75">
        <v>9292.2000000000007</v>
      </c>
      <c r="L25">
        <v>568.33000000000004</v>
      </c>
    </row>
    <row r="26" spans="1:12" x14ac:dyDescent="0.25">
      <c r="H26">
        <v>10910005</v>
      </c>
      <c r="I26">
        <v>187.55</v>
      </c>
      <c r="J26" t="s">
        <v>247</v>
      </c>
      <c r="K26">
        <v>0</v>
      </c>
    </row>
    <row r="27" spans="1:12" x14ac:dyDescent="0.25">
      <c r="I27" s="75">
        <v>9292.2000000000007</v>
      </c>
      <c r="K27" s="75">
        <v>9292.2000000000007</v>
      </c>
    </row>
    <row r="28" spans="1:12" x14ac:dyDescent="0.25">
      <c r="A28" t="s">
        <v>1733</v>
      </c>
      <c r="B28" t="s">
        <v>246</v>
      </c>
      <c r="C28" t="s">
        <v>1734</v>
      </c>
      <c r="D28" t="s">
        <v>241</v>
      </c>
      <c r="E28" s="78">
        <v>42986</v>
      </c>
      <c r="F28" s="75">
        <v>9002.35</v>
      </c>
      <c r="H28">
        <v>10103002</v>
      </c>
      <c r="I28" s="75">
        <v>9002.35</v>
      </c>
      <c r="J28">
        <v>10402001</v>
      </c>
      <c r="K28" s="75">
        <v>9172.85</v>
      </c>
      <c r="L28">
        <v>568.33000000000004</v>
      </c>
    </row>
    <row r="29" spans="1:12" x14ac:dyDescent="0.25">
      <c r="H29">
        <v>10910005</v>
      </c>
      <c r="I29">
        <v>170.5</v>
      </c>
      <c r="J29" t="s">
        <v>247</v>
      </c>
      <c r="K29">
        <v>0</v>
      </c>
    </row>
    <row r="30" spans="1:12" x14ac:dyDescent="0.25">
      <c r="I30" s="75">
        <v>9172.85</v>
      </c>
      <c r="K30" s="75">
        <v>9172.85</v>
      </c>
    </row>
    <row r="31" spans="1:12" x14ac:dyDescent="0.25">
      <c r="A31" t="s">
        <v>1735</v>
      </c>
      <c r="B31" t="s">
        <v>246</v>
      </c>
      <c r="C31" t="s">
        <v>1736</v>
      </c>
      <c r="D31" t="s">
        <v>241</v>
      </c>
      <c r="E31" s="78">
        <v>42986</v>
      </c>
      <c r="F31" s="75">
        <v>50191.23</v>
      </c>
      <c r="H31">
        <v>10103002</v>
      </c>
      <c r="I31" s="75">
        <v>50191.23</v>
      </c>
      <c r="J31">
        <v>10402001</v>
      </c>
      <c r="K31" s="75">
        <v>51215.54</v>
      </c>
      <c r="L31">
        <v>0</v>
      </c>
    </row>
    <row r="32" spans="1:12" x14ac:dyDescent="0.25">
      <c r="H32">
        <v>10910005</v>
      </c>
      <c r="I32" s="75">
        <v>1024.31</v>
      </c>
      <c r="J32" t="s">
        <v>247</v>
      </c>
      <c r="K32">
        <v>0</v>
      </c>
    </row>
    <row r="33" spans="1:12" x14ac:dyDescent="0.25">
      <c r="I33" s="75">
        <v>51215.54</v>
      </c>
      <c r="K33" s="75">
        <v>51215.54</v>
      </c>
    </row>
    <row r="34" spans="1:12" x14ac:dyDescent="0.25">
      <c r="A34" t="s">
        <v>243</v>
      </c>
      <c r="B34" t="s">
        <v>244</v>
      </c>
      <c r="F34" s="75">
        <v>113347.3</v>
      </c>
      <c r="I34" s="75">
        <v>115054.97</v>
      </c>
      <c r="K34" s="75">
        <v>115054.97</v>
      </c>
    </row>
    <row r="35" spans="1:12" x14ac:dyDescent="0.25">
      <c r="A35" t="s">
        <v>248</v>
      </c>
      <c r="B35" t="s">
        <v>244</v>
      </c>
      <c r="F35" s="75">
        <v>113347.3</v>
      </c>
      <c r="I35" s="75">
        <v>115054.97</v>
      </c>
      <c r="K35" s="75">
        <v>115054.97</v>
      </c>
    </row>
    <row r="36" spans="1:12" x14ac:dyDescent="0.25">
      <c r="A36" t="s">
        <v>240</v>
      </c>
    </row>
    <row r="37" spans="1:12" x14ac:dyDescent="0.25">
      <c r="A37" t="s">
        <v>1737</v>
      </c>
      <c r="B37" t="s">
        <v>249</v>
      </c>
      <c r="C37" t="s">
        <v>1738</v>
      </c>
      <c r="D37" t="s">
        <v>241</v>
      </c>
      <c r="E37" s="78">
        <v>42970</v>
      </c>
      <c r="F37" s="75">
        <v>127590.09</v>
      </c>
      <c r="H37">
        <v>10103002</v>
      </c>
      <c r="I37" s="75">
        <v>127590.09</v>
      </c>
      <c r="J37">
        <v>40610001</v>
      </c>
      <c r="K37" s="75">
        <v>127590.09</v>
      </c>
      <c r="L37">
        <v>568.33000000000004</v>
      </c>
    </row>
    <row r="38" spans="1:12" x14ac:dyDescent="0.25">
      <c r="I38" s="75">
        <v>127590.09</v>
      </c>
      <c r="K38" s="75">
        <v>127590.09</v>
      </c>
    </row>
    <row r="39" spans="1:12" x14ac:dyDescent="0.25">
      <c r="A39" t="s">
        <v>1739</v>
      </c>
      <c r="B39" t="s">
        <v>249</v>
      </c>
      <c r="C39" t="s">
        <v>1740</v>
      </c>
      <c r="D39" t="s">
        <v>241</v>
      </c>
      <c r="E39" s="78">
        <v>42955</v>
      </c>
      <c r="F39" s="75">
        <v>99320</v>
      </c>
      <c r="H39">
        <v>10103002</v>
      </c>
      <c r="I39" s="75">
        <v>99320</v>
      </c>
      <c r="J39">
        <v>40610001</v>
      </c>
      <c r="K39" s="75">
        <v>99320</v>
      </c>
      <c r="L39">
        <v>0</v>
      </c>
    </row>
    <row r="40" spans="1:12" x14ac:dyDescent="0.25">
      <c r="I40" s="75">
        <v>99320</v>
      </c>
      <c r="K40" s="75">
        <v>99320</v>
      </c>
    </row>
    <row r="41" spans="1:12" x14ac:dyDescent="0.25">
      <c r="A41" t="s">
        <v>1741</v>
      </c>
      <c r="B41" t="s">
        <v>1742</v>
      </c>
      <c r="C41" t="s">
        <v>1743</v>
      </c>
      <c r="D41" t="s">
        <v>241</v>
      </c>
      <c r="E41" s="78">
        <v>43008</v>
      </c>
      <c r="F41" s="75">
        <v>5000</v>
      </c>
      <c r="H41">
        <v>40610002</v>
      </c>
      <c r="I41" s="75">
        <v>5000</v>
      </c>
      <c r="J41">
        <v>10103002</v>
      </c>
      <c r="K41" s="75">
        <v>5000</v>
      </c>
      <c r="L41">
        <v>0</v>
      </c>
    </row>
    <row r="42" spans="1:12" x14ac:dyDescent="0.25">
      <c r="I42" s="75">
        <v>5000</v>
      </c>
      <c r="K42" s="75">
        <v>5000</v>
      </c>
    </row>
    <row r="43" spans="1:12" x14ac:dyDescent="0.25">
      <c r="A43" t="s">
        <v>1744</v>
      </c>
      <c r="B43" t="s">
        <v>1742</v>
      </c>
      <c r="C43" t="s">
        <v>1743</v>
      </c>
      <c r="D43" t="s">
        <v>241</v>
      </c>
      <c r="E43" s="78">
        <v>43008</v>
      </c>
      <c r="F43" s="75">
        <v>5683.3</v>
      </c>
      <c r="H43">
        <v>40610002</v>
      </c>
      <c r="I43" s="75">
        <v>5683.3</v>
      </c>
      <c r="J43">
        <v>10103002</v>
      </c>
      <c r="K43" s="75">
        <v>5683.3</v>
      </c>
      <c r="L43">
        <v>568.33000000000004</v>
      </c>
    </row>
    <row r="44" spans="1:12" x14ac:dyDescent="0.25">
      <c r="I44" s="75">
        <v>5683.3</v>
      </c>
      <c r="K44" s="75">
        <v>5683.3</v>
      </c>
    </row>
    <row r="45" spans="1:12" x14ac:dyDescent="0.25">
      <c r="A45" t="s">
        <v>1745</v>
      </c>
      <c r="B45" t="s">
        <v>1742</v>
      </c>
      <c r="C45" t="s">
        <v>1746</v>
      </c>
      <c r="D45" t="s">
        <v>241</v>
      </c>
      <c r="E45" s="78">
        <v>42997</v>
      </c>
      <c r="F45" s="75">
        <v>113666</v>
      </c>
      <c r="H45">
        <v>40720014</v>
      </c>
      <c r="I45" s="75">
        <v>113666</v>
      </c>
      <c r="J45">
        <v>10103002</v>
      </c>
      <c r="K45" s="75">
        <v>113666</v>
      </c>
      <c r="L45">
        <v>568.33000000000004</v>
      </c>
    </row>
    <row r="46" spans="1:12" x14ac:dyDescent="0.25">
      <c r="I46" s="75">
        <v>113666</v>
      </c>
      <c r="K46" s="75">
        <v>113666</v>
      </c>
    </row>
    <row r="47" spans="1:12" x14ac:dyDescent="0.25">
      <c r="A47" t="s">
        <v>1747</v>
      </c>
      <c r="B47" t="s">
        <v>1742</v>
      </c>
      <c r="C47" t="s">
        <v>1748</v>
      </c>
      <c r="D47" t="s">
        <v>241</v>
      </c>
      <c r="E47" s="78">
        <v>42982</v>
      </c>
      <c r="F47" s="75">
        <v>21445</v>
      </c>
      <c r="H47">
        <v>40740003</v>
      </c>
      <c r="I47" s="75">
        <v>21445</v>
      </c>
      <c r="J47">
        <v>10103002</v>
      </c>
      <c r="K47" s="75">
        <v>21445</v>
      </c>
      <c r="L47">
        <v>0</v>
      </c>
    </row>
    <row r="48" spans="1:12" x14ac:dyDescent="0.25">
      <c r="I48" s="75">
        <v>21445</v>
      </c>
      <c r="K48" s="75">
        <v>21445</v>
      </c>
    </row>
    <row r="49" spans="1:12" x14ac:dyDescent="0.25">
      <c r="A49" t="s">
        <v>1749</v>
      </c>
      <c r="B49" t="s">
        <v>1742</v>
      </c>
      <c r="C49" t="s">
        <v>1748</v>
      </c>
      <c r="D49" t="s">
        <v>241</v>
      </c>
      <c r="E49" s="78">
        <v>42982</v>
      </c>
      <c r="F49" s="75">
        <v>21040</v>
      </c>
      <c r="H49">
        <v>40740003</v>
      </c>
      <c r="I49" s="75">
        <v>21040</v>
      </c>
      <c r="J49">
        <v>10103002</v>
      </c>
      <c r="K49" s="75">
        <v>21040</v>
      </c>
      <c r="L49">
        <v>0</v>
      </c>
    </row>
    <row r="50" spans="1:12" x14ac:dyDescent="0.25">
      <c r="I50" s="75">
        <v>21040</v>
      </c>
      <c r="K50" s="75">
        <v>21040</v>
      </c>
    </row>
    <row r="51" spans="1:12" x14ac:dyDescent="0.25">
      <c r="A51" t="s">
        <v>1750</v>
      </c>
      <c r="B51" t="s">
        <v>1742</v>
      </c>
      <c r="C51" t="s">
        <v>1751</v>
      </c>
      <c r="D51" t="s">
        <v>241</v>
      </c>
      <c r="E51" s="78">
        <v>42991</v>
      </c>
      <c r="F51" s="75">
        <v>13020</v>
      </c>
      <c r="H51">
        <v>40730007</v>
      </c>
      <c r="I51" s="75">
        <v>13020</v>
      </c>
      <c r="J51">
        <v>10103002</v>
      </c>
      <c r="K51" s="75">
        <v>13020</v>
      </c>
      <c r="L51">
        <v>0</v>
      </c>
    </row>
    <row r="52" spans="1:12" x14ac:dyDescent="0.25">
      <c r="I52" s="75">
        <v>13020</v>
      </c>
      <c r="K52" s="75">
        <v>13020</v>
      </c>
    </row>
    <row r="53" spans="1:12" x14ac:dyDescent="0.25">
      <c r="A53" t="s">
        <v>1752</v>
      </c>
      <c r="B53" t="s">
        <v>1742</v>
      </c>
      <c r="C53" t="s">
        <v>1753</v>
      </c>
      <c r="D53" t="s">
        <v>241</v>
      </c>
      <c r="E53" s="78">
        <v>42997</v>
      </c>
      <c r="F53" s="75">
        <v>5075</v>
      </c>
      <c r="H53">
        <v>40730007</v>
      </c>
      <c r="I53" s="75">
        <v>5075</v>
      </c>
      <c r="J53">
        <v>10103002</v>
      </c>
      <c r="K53" s="75">
        <v>5075</v>
      </c>
      <c r="L53">
        <v>0</v>
      </c>
    </row>
    <row r="54" spans="1:12" x14ac:dyDescent="0.25">
      <c r="I54" s="75">
        <v>5075</v>
      </c>
      <c r="K54" s="75">
        <v>5075</v>
      </c>
    </row>
    <row r="55" spans="1:12" x14ac:dyDescent="0.25">
      <c r="A55" t="s">
        <v>1754</v>
      </c>
      <c r="B55" t="s">
        <v>1742</v>
      </c>
      <c r="C55" t="s">
        <v>1724</v>
      </c>
      <c r="D55" t="s">
        <v>241</v>
      </c>
      <c r="E55" s="78">
        <v>42982</v>
      </c>
      <c r="F55" s="75">
        <v>24926.95</v>
      </c>
      <c r="H55">
        <v>10103003</v>
      </c>
      <c r="I55" s="75">
        <v>24926.95</v>
      </c>
      <c r="J55">
        <v>10103002</v>
      </c>
      <c r="K55" s="75">
        <v>24926.95</v>
      </c>
      <c r="L55">
        <v>568.33000000000004</v>
      </c>
    </row>
    <row r="56" spans="1:12" x14ac:dyDescent="0.25">
      <c r="I56" s="75">
        <v>24926.95</v>
      </c>
      <c r="K56" s="75">
        <v>24926.95</v>
      </c>
    </row>
    <row r="57" spans="1:12" x14ac:dyDescent="0.25">
      <c r="A57" t="s">
        <v>243</v>
      </c>
      <c r="B57" t="s">
        <v>244</v>
      </c>
      <c r="F57" s="75">
        <v>436766.34</v>
      </c>
      <c r="I57" s="75">
        <v>436766.34</v>
      </c>
      <c r="K57" s="75">
        <v>436766.34</v>
      </c>
    </row>
    <row r="58" spans="1:12" x14ac:dyDescent="0.25">
      <c r="A58" t="s">
        <v>250</v>
      </c>
      <c r="B58" t="s">
        <v>244</v>
      </c>
      <c r="F58" s="75">
        <v>436766.34</v>
      </c>
      <c r="I58" s="75">
        <v>436766.34</v>
      </c>
      <c r="K58" s="75">
        <v>436766.34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8310"/>
  <sheetViews>
    <sheetView workbookViewId="0">
      <pane ySplit="4" topLeftCell="A5" activePane="bottomLeft" state="frozen"/>
      <selection pane="bottomLeft" activeCell="A3" sqref="A3"/>
    </sheetView>
  </sheetViews>
  <sheetFormatPr baseColWidth="10" defaultRowHeight="12.75" x14ac:dyDescent="0.2"/>
  <cols>
    <col min="1" max="1" width="11.42578125" style="85"/>
    <col min="2" max="2" width="10.140625" style="85" customWidth="1"/>
    <col min="3" max="3" width="20.7109375" style="85" customWidth="1"/>
    <col min="4" max="5" width="17.85546875" style="86" customWidth="1"/>
    <col min="6" max="7" width="17.28515625" style="86" customWidth="1"/>
    <col min="8" max="9" width="13.7109375" style="86" customWidth="1"/>
    <col min="10" max="11" width="11.42578125" style="86"/>
    <col min="12" max="12" width="14.42578125" style="85" customWidth="1"/>
    <col min="13" max="16384" width="11.42578125" style="85"/>
  </cols>
  <sheetData>
    <row r="1" spans="1:13" x14ac:dyDescent="0.2">
      <c r="A1" s="153" t="s">
        <v>105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5"/>
    </row>
    <row r="2" spans="1:13" x14ac:dyDescent="0.2">
      <c r="A2" s="156" t="s">
        <v>1772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8"/>
    </row>
    <row r="3" spans="1:13" ht="15" x14ac:dyDescent="0.25">
      <c r="A3"/>
      <c r="B3"/>
      <c r="C3"/>
      <c r="D3" s="168" t="s">
        <v>1755</v>
      </c>
      <c r="E3" s="168"/>
      <c r="F3" s="168" t="s">
        <v>1756</v>
      </c>
      <c r="G3" s="168"/>
      <c r="H3" s="168" t="s">
        <v>205</v>
      </c>
      <c r="I3" s="168"/>
      <c r="J3" s="75"/>
      <c r="K3" s="75"/>
      <c r="L3"/>
      <c r="M3"/>
    </row>
    <row r="4" spans="1:13" ht="15" x14ac:dyDescent="0.25">
      <c r="A4" t="s">
        <v>102</v>
      </c>
      <c r="B4" t="s">
        <v>96</v>
      </c>
      <c r="C4" t="s">
        <v>101</v>
      </c>
      <c r="D4" s="75" t="s">
        <v>100</v>
      </c>
      <c r="E4" s="75" t="s">
        <v>99</v>
      </c>
      <c r="F4" s="75" t="s">
        <v>206</v>
      </c>
      <c r="G4" s="75" t="s">
        <v>207</v>
      </c>
      <c r="H4" s="75" t="s">
        <v>208</v>
      </c>
      <c r="I4" s="75" t="s">
        <v>209</v>
      </c>
      <c r="J4" s="75" t="s">
        <v>98</v>
      </c>
      <c r="K4" s="75" t="s">
        <v>1757</v>
      </c>
      <c r="L4" s="75" t="s">
        <v>315</v>
      </c>
      <c r="M4"/>
    </row>
    <row r="5" spans="1:13" s="86" customFormat="1" ht="15" x14ac:dyDescent="0.25">
      <c r="A5">
        <v>26</v>
      </c>
      <c r="B5" s="78">
        <v>42740</v>
      </c>
      <c r="C5" t="s">
        <v>97</v>
      </c>
      <c r="D5" s="75"/>
      <c r="E5" s="75">
        <v>10.92</v>
      </c>
      <c r="F5" s="75"/>
      <c r="G5" s="75">
        <f>+E5*2%</f>
        <v>0.21840000000000001</v>
      </c>
      <c r="H5" s="75"/>
      <c r="I5" s="75">
        <f>+D5+E5-G5</f>
        <v>10.701599999999999</v>
      </c>
      <c r="J5" s="75">
        <v>548.75</v>
      </c>
      <c r="K5" s="75" t="s">
        <v>1758</v>
      </c>
      <c r="L5" s="75">
        <f>+F5+G5*$J$3</f>
        <v>0</v>
      </c>
      <c r="M5" s="75"/>
    </row>
    <row r="6" spans="1:13" s="86" customFormat="1" ht="15" x14ac:dyDescent="0.25">
      <c r="A6">
        <v>27</v>
      </c>
      <c r="B6" s="78">
        <v>42758</v>
      </c>
      <c r="C6" t="s">
        <v>97</v>
      </c>
      <c r="D6" s="75">
        <v>10646.06</v>
      </c>
      <c r="E6" s="75"/>
      <c r="F6" s="75">
        <f>+D6*2%</f>
        <v>212.9212</v>
      </c>
      <c r="G6" s="75"/>
      <c r="H6" s="75">
        <f t="shared" ref="H6:H34" si="0">+D6+E6-F6</f>
        <v>10433.138799999999</v>
      </c>
      <c r="I6" s="75"/>
      <c r="J6" s="75"/>
      <c r="K6" s="75" t="s">
        <v>1758</v>
      </c>
      <c r="L6" s="75">
        <f t="shared" ref="L6:L10" si="1">+F6+G6*$J$3</f>
        <v>212.9212</v>
      </c>
      <c r="M6" s="75"/>
    </row>
    <row r="7" spans="1:13" s="86" customFormat="1" ht="15" x14ac:dyDescent="0.25">
      <c r="A7">
        <v>28</v>
      </c>
      <c r="B7" s="78">
        <v>42758</v>
      </c>
      <c r="C7" t="s">
        <v>97</v>
      </c>
      <c r="D7" s="75"/>
      <c r="E7" s="75">
        <v>5.87</v>
      </c>
      <c r="F7" s="75"/>
      <c r="G7" s="75">
        <f>+E7*2%</f>
        <v>0.1174</v>
      </c>
      <c r="H7" s="75"/>
      <c r="I7" s="75">
        <f>+D7+E7-G7</f>
        <v>5.7526000000000002</v>
      </c>
      <c r="J7" s="75">
        <v>548.75</v>
      </c>
      <c r="K7" s="75" t="s">
        <v>1758</v>
      </c>
      <c r="L7" s="75">
        <f t="shared" si="1"/>
        <v>0</v>
      </c>
      <c r="M7" s="75"/>
    </row>
    <row r="8" spans="1:13" s="86" customFormat="1" ht="15" x14ac:dyDescent="0.25">
      <c r="A8">
        <v>29</v>
      </c>
      <c r="B8" s="78">
        <v>42762</v>
      </c>
      <c r="C8" t="s">
        <v>97</v>
      </c>
      <c r="D8" s="75"/>
      <c r="E8" s="75">
        <v>297.36</v>
      </c>
      <c r="F8" s="75"/>
      <c r="G8" s="75"/>
      <c r="H8" s="75"/>
      <c r="I8" s="75">
        <f>+D8+E8-G8</f>
        <v>297.36</v>
      </c>
      <c r="J8" s="75">
        <v>548.75</v>
      </c>
      <c r="K8" s="139" t="s">
        <v>1759</v>
      </c>
      <c r="L8" s="75">
        <f t="shared" si="1"/>
        <v>0</v>
      </c>
      <c r="M8" s="75" t="s">
        <v>313</v>
      </c>
    </row>
    <row r="9" spans="1:13" s="86" customFormat="1" ht="15" x14ac:dyDescent="0.25">
      <c r="A9">
        <v>30</v>
      </c>
      <c r="B9" s="78">
        <v>42765</v>
      </c>
      <c r="C9" t="s">
        <v>97</v>
      </c>
      <c r="D9" s="75">
        <v>7664.19</v>
      </c>
      <c r="E9" s="75"/>
      <c r="F9" s="75">
        <f>+D9*2%</f>
        <v>153.28379999999999</v>
      </c>
      <c r="G9" s="75"/>
      <c r="H9" s="75">
        <f t="shared" si="0"/>
        <v>7510.9061999999994</v>
      </c>
      <c r="I9" s="75"/>
      <c r="J9" s="75"/>
      <c r="K9" s="75" t="s">
        <v>1758</v>
      </c>
      <c r="L9" s="75">
        <f t="shared" si="1"/>
        <v>153.28379999999999</v>
      </c>
      <c r="M9" s="75"/>
    </row>
    <row r="10" spans="1:13" s="86" customFormat="1" ht="15" x14ac:dyDescent="0.25">
      <c r="A10">
        <v>31</v>
      </c>
      <c r="B10" s="78">
        <v>42765</v>
      </c>
      <c r="C10" t="s">
        <v>97</v>
      </c>
      <c r="D10" s="75"/>
      <c r="E10" s="75">
        <v>340.92</v>
      </c>
      <c r="F10" s="75"/>
      <c r="G10" s="75">
        <f>+E10*2%</f>
        <v>6.8184000000000005</v>
      </c>
      <c r="H10" s="75"/>
      <c r="I10" s="75">
        <f>+D10+E10-G10</f>
        <v>334.10160000000002</v>
      </c>
      <c r="J10" s="75">
        <v>548.75</v>
      </c>
      <c r="K10" s="75" t="s">
        <v>1758</v>
      </c>
      <c r="L10" s="75">
        <f t="shared" si="1"/>
        <v>0</v>
      </c>
      <c r="M10" s="75"/>
    </row>
    <row r="11" spans="1:13" s="86" customFormat="1" ht="15" x14ac:dyDescent="0.25">
      <c r="A11" t="s">
        <v>1760</v>
      </c>
      <c r="B11" s="78"/>
      <c r="C11"/>
      <c r="D11" s="75">
        <f>SUM(D5:D10)</f>
        <v>18310.25</v>
      </c>
      <c r="E11" s="75">
        <f t="shared" ref="E11:I11" si="2">SUM(E5:E10)</f>
        <v>655.07000000000005</v>
      </c>
      <c r="F11" s="75">
        <f t="shared" si="2"/>
        <v>366.20499999999998</v>
      </c>
      <c r="G11" s="75">
        <f t="shared" si="2"/>
        <v>7.1542000000000003</v>
      </c>
      <c r="H11" s="75">
        <f t="shared" si="2"/>
        <v>17944.044999999998</v>
      </c>
      <c r="I11" s="75">
        <f t="shared" si="2"/>
        <v>647.91579999999999</v>
      </c>
      <c r="J11" s="75"/>
      <c r="K11" s="75"/>
      <c r="L11" s="75">
        <f>SUM(L5:L10)</f>
        <v>366.20499999999998</v>
      </c>
      <c r="M11" s="75"/>
    </row>
    <row r="12" spans="1:13" s="86" customFormat="1" ht="15" x14ac:dyDescent="0.25">
      <c r="A12"/>
      <c r="B12" s="78"/>
      <c r="C12"/>
      <c r="D12" s="75"/>
      <c r="E12" s="75"/>
      <c r="F12" s="75"/>
      <c r="G12" s="75"/>
      <c r="H12" s="75"/>
      <c r="I12" s="75"/>
      <c r="J12" s="75"/>
      <c r="K12" s="75"/>
      <c r="L12" s="75"/>
      <c r="M12" s="75"/>
    </row>
    <row r="13" spans="1:13" s="86" customFormat="1" ht="15" x14ac:dyDescent="0.25">
      <c r="A13"/>
      <c r="B13" s="78"/>
      <c r="C13"/>
      <c r="D13" s="75" t="s">
        <v>210</v>
      </c>
      <c r="E13" s="75">
        <f>+D11+E11*J10</f>
        <v>377779.91250000003</v>
      </c>
      <c r="F13" s="75"/>
      <c r="G13" s="75"/>
      <c r="H13" s="75"/>
      <c r="I13" s="75"/>
      <c r="J13" s="75"/>
      <c r="K13" s="75"/>
      <c r="L13" s="75"/>
      <c r="M13" s="75"/>
    </row>
    <row r="14" spans="1:13" s="86" customFormat="1" ht="15" x14ac:dyDescent="0.25">
      <c r="A14"/>
      <c r="B14" s="78"/>
      <c r="C14"/>
      <c r="D14" s="75" t="s">
        <v>211</v>
      </c>
      <c r="E14" s="75">
        <f>+F11+G11*J10</f>
        <v>4292.0722500000002</v>
      </c>
      <c r="F14" s="75"/>
      <c r="G14" s="75"/>
      <c r="H14" s="75"/>
      <c r="I14" s="75"/>
      <c r="J14" s="75"/>
      <c r="K14" s="75"/>
      <c r="L14" s="75"/>
      <c r="M14" s="75"/>
    </row>
    <row r="15" spans="1:13" s="86" customFormat="1" ht="15" x14ac:dyDescent="0.25">
      <c r="A15"/>
      <c r="B15" s="78"/>
      <c r="C15"/>
      <c r="D15" s="75" t="s">
        <v>212</v>
      </c>
      <c r="E15" s="75">
        <f>+E13-E14</f>
        <v>373487.84025000001</v>
      </c>
      <c r="F15" s="75"/>
      <c r="G15" s="75"/>
      <c r="H15" s="75"/>
      <c r="I15" s="75"/>
      <c r="J15" s="75"/>
      <c r="K15" s="75"/>
      <c r="L15" s="75"/>
      <c r="M15" s="75"/>
    </row>
    <row r="16" spans="1:13" s="86" customFormat="1" ht="15" x14ac:dyDescent="0.25">
      <c r="A16">
        <v>32</v>
      </c>
      <c r="B16" s="78"/>
      <c r="C16" t="s">
        <v>97</v>
      </c>
      <c r="D16" s="75"/>
      <c r="E16" s="75">
        <v>98.21</v>
      </c>
      <c r="F16" s="75"/>
      <c r="G16" s="75"/>
      <c r="H16" s="75"/>
      <c r="I16" s="75">
        <f t="shared" ref="I16:I17" si="3">+D16+E16-G16</f>
        <v>98.21</v>
      </c>
      <c r="J16" s="75">
        <v>555.19000000000005</v>
      </c>
      <c r="K16" s="75" t="s">
        <v>1761</v>
      </c>
      <c r="L16" s="75">
        <f>+F16+G16*J16</f>
        <v>0</v>
      </c>
      <c r="M16" s="75" t="s">
        <v>313</v>
      </c>
    </row>
    <row r="17" spans="1:13" s="86" customFormat="1" ht="15" x14ac:dyDescent="0.25">
      <c r="A17">
        <v>33</v>
      </c>
      <c r="B17" s="78"/>
      <c r="C17" t="s">
        <v>97</v>
      </c>
      <c r="D17" s="75"/>
      <c r="E17" s="75">
        <v>12.5</v>
      </c>
      <c r="F17" s="75"/>
      <c r="G17" s="75">
        <f>+E17*0.02</f>
        <v>0.25</v>
      </c>
      <c r="H17" s="75"/>
      <c r="I17" s="75">
        <f t="shared" si="3"/>
        <v>12.25</v>
      </c>
      <c r="J17" s="75">
        <v>555.19000000000005</v>
      </c>
      <c r="K17" s="75" t="s">
        <v>1761</v>
      </c>
      <c r="L17" s="75">
        <f t="shared" ref="L17:L21" si="4">+F17+G17*J17</f>
        <v>138.79750000000001</v>
      </c>
      <c r="M17" s="75"/>
    </row>
    <row r="18" spans="1:13" s="86" customFormat="1" ht="15" x14ac:dyDescent="0.25">
      <c r="A18">
        <v>34</v>
      </c>
      <c r="B18" s="78"/>
      <c r="C18" t="s">
        <v>97</v>
      </c>
      <c r="D18" s="75">
        <v>5323.03</v>
      </c>
      <c r="E18" s="75"/>
      <c r="F18" s="75">
        <f>+D18*0.02</f>
        <v>106.4606</v>
      </c>
      <c r="G18" s="75"/>
      <c r="H18" s="75">
        <f t="shared" si="0"/>
        <v>5216.5693999999994</v>
      </c>
      <c r="I18" s="75"/>
      <c r="J18" s="75"/>
      <c r="K18" s="75" t="s">
        <v>1761</v>
      </c>
      <c r="L18" s="75">
        <f t="shared" si="4"/>
        <v>106.4606</v>
      </c>
      <c r="M18" s="75"/>
    </row>
    <row r="19" spans="1:13" s="86" customFormat="1" ht="15" x14ac:dyDescent="0.25">
      <c r="A19">
        <v>35</v>
      </c>
      <c r="B19" s="78"/>
      <c r="C19" t="s">
        <v>314</v>
      </c>
      <c r="D19" s="75">
        <v>0</v>
      </c>
      <c r="E19" s="75"/>
      <c r="F19" s="75">
        <v>0</v>
      </c>
      <c r="G19" s="75"/>
      <c r="H19" s="75">
        <f t="shared" si="0"/>
        <v>0</v>
      </c>
      <c r="I19" s="75"/>
      <c r="J19" s="75"/>
      <c r="K19" s="75" t="s">
        <v>1761</v>
      </c>
      <c r="L19" s="75">
        <f t="shared" si="4"/>
        <v>0</v>
      </c>
      <c r="M19" s="75" t="s">
        <v>314</v>
      </c>
    </row>
    <row r="20" spans="1:13" s="86" customFormat="1" ht="15" x14ac:dyDescent="0.25">
      <c r="A20">
        <v>36</v>
      </c>
      <c r="B20" s="78"/>
      <c r="C20" t="s">
        <v>97</v>
      </c>
      <c r="D20" s="75"/>
      <c r="E20" s="75">
        <v>7.38</v>
      </c>
      <c r="F20" s="75"/>
      <c r="G20" s="75">
        <f>+E20*0.02</f>
        <v>0.14760000000000001</v>
      </c>
      <c r="H20" s="75">
        <f t="shared" si="0"/>
        <v>7.38</v>
      </c>
      <c r="I20" s="75">
        <f>+D20+E20-G20</f>
        <v>7.2324000000000002</v>
      </c>
      <c r="J20" s="75">
        <v>555.19000000000005</v>
      </c>
      <c r="K20" s="75" t="s">
        <v>1761</v>
      </c>
      <c r="L20" s="75">
        <f t="shared" si="4"/>
        <v>81.946044000000015</v>
      </c>
      <c r="M20" s="75"/>
    </row>
    <row r="21" spans="1:13" s="86" customFormat="1" ht="15" x14ac:dyDescent="0.25">
      <c r="A21">
        <v>37</v>
      </c>
      <c r="B21" s="78"/>
      <c r="C21" t="s">
        <v>97</v>
      </c>
      <c r="D21" s="75">
        <v>7555.74</v>
      </c>
      <c r="E21" s="75"/>
      <c r="F21" s="75">
        <f>+D21*0.02</f>
        <v>151.1148</v>
      </c>
      <c r="G21" s="75"/>
      <c r="H21" s="75">
        <f t="shared" si="0"/>
        <v>7404.6251999999995</v>
      </c>
      <c r="I21" s="75"/>
      <c r="J21" s="75"/>
      <c r="K21" s="75" t="s">
        <v>1761</v>
      </c>
      <c r="L21" s="75">
        <f t="shared" si="4"/>
        <v>151.1148</v>
      </c>
      <c r="M21" s="75"/>
    </row>
    <row r="22" spans="1:13" s="86" customFormat="1" ht="15" x14ac:dyDescent="0.25">
      <c r="A22" t="s">
        <v>1762</v>
      </c>
      <c r="B22" s="78"/>
      <c r="C22"/>
      <c r="D22" s="75">
        <f>SUM(D16:D21)</f>
        <v>12878.77</v>
      </c>
      <c r="E22" s="75">
        <f t="shared" ref="E22:I22" si="5">SUM(E16:E21)</f>
        <v>118.08999999999999</v>
      </c>
      <c r="F22" s="75">
        <f t="shared" si="5"/>
        <v>257.5754</v>
      </c>
      <c r="G22" s="75">
        <f t="shared" si="5"/>
        <v>0.39760000000000001</v>
      </c>
      <c r="H22" s="75">
        <f t="shared" si="5"/>
        <v>12628.5746</v>
      </c>
      <c r="I22" s="75">
        <f t="shared" si="5"/>
        <v>117.69239999999999</v>
      </c>
      <c r="J22" s="75"/>
      <c r="K22" s="75"/>
      <c r="L22" s="75">
        <f>SUM(L16:L21)</f>
        <v>478.31894400000004</v>
      </c>
      <c r="M22" s="75"/>
    </row>
    <row r="23" spans="1:13" s="86" customFormat="1" ht="15" x14ac:dyDescent="0.25">
      <c r="A23"/>
      <c r="B23" s="78"/>
      <c r="C23"/>
      <c r="D23" s="75"/>
      <c r="E23" s="75"/>
      <c r="F23" s="75"/>
      <c r="G23" s="75"/>
      <c r="H23" s="75"/>
      <c r="I23" s="75"/>
      <c r="J23" s="75"/>
      <c r="K23" s="75"/>
      <c r="L23" s="75"/>
      <c r="M23" s="75"/>
    </row>
    <row r="24" spans="1:13" s="86" customFormat="1" ht="15" x14ac:dyDescent="0.25">
      <c r="A24"/>
      <c r="B24" s="78"/>
      <c r="C24"/>
      <c r="D24" s="75" t="s">
        <v>210</v>
      </c>
      <c r="E24" s="75">
        <f>+D22+E22*J16</f>
        <v>78441.157100000011</v>
      </c>
      <c r="F24" s="75"/>
      <c r="G24" s="75"/>
      <c r="H24" s="75"/>
      <c r="I24" s="75"/>
      <c r="J24" s="75"/>
      <c r="K24" s="75"/>
      <c r="L24" s="75"/>
      <c r="M24" s="75"/>
    </row>
    <row r="25" spans="1:13" s="86" customFormat="1" ht="15" x14ac:dyDescent="0.25">
      <c r="A25"/>
      <c r="B25" s="78"/>
      <c r="C25"/>
      <c r="D25" s="75" t="s">
        <v>211</v>
      </c>
      <c r="E25" s="75">
        <f>+F22+G22*J20</f>
        <v>478.31894399999999</v>
      </c>
      <c r="F25" s="75"/>
      <c r="G25" s="75"/>
      <c r="H25" s="75"/>
      <c r="I25" s="75"/>
      <c r="J25" s="75"/>
      <c r="K25" s="75"/>
      <c r="L25" s="75"/>
      <c r="M25" s="75"/>
    </row>
    <row r="26" spans="1:13" s="86" customFormat="1" ht="15" x14ac:dyDescent="0.25">
      <c r="A26"/>
      <c r="B26" s="78"/>
      <c r="C26"/>
      <c r="D26" s="75" t="s">
        <v>212</v>
      </c>
      <c r="E26" s="75">
        <f>+E24-E25</f>
        <v>77962.838156000013</v>
      </c>
      <c r="F26" s="75"/>
      <c r="G26" s="75"/>
      <c r="H26" s="75"/>
      <c r="I26" s="75"/>
      <c r="J26" s="75"/>
      <c r="K26" s="75"/>
      <c r="L26" s="75"/>
      <c r="M26" s="75"/>
    </row>
    <row r="27" spans="1:13" customFormat="1" ht="15" x14ac:dyDescent="0.25">
      <c r="B27" s="78"/>
      <c r="D27" s="75"/>
      <c r="E27" s="75"/>
      <c r="F27" s="75"/>
      <c r="G27" s="75"/>
      <c r="H27" s="75"/>
      <c r="I27" s="75"/>
      <c r="J27" s="75"/>
      <c r="K27" s="75"/>
      <c r="L27" s="75"/>
      <c r="M27" s="75"/>
    </row>
    <row r="28" spans="1:13" customFormat="1" ht="15" x14ac:dyDescent="0.25">
      <c r="A28">
        <v>38</v>
      </c>
      <c r="B28" s="78">
        <v>42800</v>
      </c>
      <c r="C28" t="s">
        <v>97</v>
      </c>
      <c r="D28" s="75">
        <v>11284.4</v>
      </c>
      <c r="E28" s="75"/>
      <c r="F28" s="75">
        <f>+D28*0.02</f>
        <v>225.68799999999999</v>
      </c>
      <c r="G28" s="75"/>
      <c r="H28" s="75">
        <f t="shared" si="0"/>
        <v>11058.712</v>
      </c>
      <c r="I28" s="75"/>
      <c r="J28" s="75"/>
      <c r="K28" s="75" t="s">
        <v>1763</v>
      </c>
      <c r="L28" s="75">
        <f>+F28+G28*$J$27</f>
        <v>225.68799999999999</v>
      </c>
      <c r="M28" s="75"/>
    </row>
    <row r="29" spans="1:13" customFormat="1" ht="15" x14ac:dyDescent="0.25">
      <c r="A29">
        <v>39</v>
      </c>
      <c r="B29" s="78">
        <v>42800</v>
      </c>
      <c r="C29" t="s">
        <v>97</v>
      </c>
      <c r="D29" s="75"/>
      <c r="E29" s="75">
        <v>17.55</v>
      </c>
      <c r="F29" s="75"/>
      <c r="G29" s="75">
        <f>+E29*0.02</f>
        <v>0.35100000000000003</v>
      </c>
      <c r="H29" s="75"/>
      <c r="I29" s="75">
        <f>+E29-G29</f>
        <v>17.199000000000002</v>
      </c>
      <c r="J29" s="75">
        <v>554.42999999999995</v>
      </c>
      <c r="K29" s="75" t="s">
        <v>1763</v>
      </c>
      <c r="L29" s="75">
        <f t="shared" ref="L29:L37" si="6">+F29+G29*$J$27</f>
        <v>0</v>
      </c>
      <c r="M29" s="75"/>
    </row>
    <row r="30" spans="1:13" customFormat="1" ht="15" x14ac:dyDescent="0.25">
      <c r="A30">
        <v>40</v>
      </c>
      <c r="B30" s="78">
        <v>42807</v>
      </c>
      <c r="C30" t="s">
        <v>97</v>
      </c>
      <c r="D30" s="75">
        <v>33029.54</v>
      </c>
      <c r="E30" s="75"/>
      <c r="F30" s="75">
        <f>+D30*0.02</f>
        <v>660.59080000000006</v>
      </c>
      <c r="G30" s="75"/>
      <c r="H30" s="75">
        <f t="shared" si="0"/>
        <v>32368.949199999999</v>
      </c>
      <c r="I30" s="75"/>
      <c r="J30" s="75"/>
      <c r="K30" s="75" t="s">
        <v>1763</v>
      </c>
      <c r="L30" s="75">
        <f t="shared" si="6"/>
        <v>660.59080000000006</v>
      </c>
      <c r="M30" s="75"/>
    </row>
    <row r="31" spans="1:13" customFormat="1" ht="15" x14ac:dyDescent="0.25">
      <c r="A31">
        <v>41</v>
      </c>
      <c r="B31" s="78">
        <v>42807</v>
      </c>
      <c r="C31" t="s">
        <v>97</v>
      </c>
      <c r="D31" s="75"/>
      <c r="E31" s="75">
        <v>5.87</v>
      </c>
      <c r="F31" s="75"/>
      <c r="G31" s="75">
        <f>+E31*0.02</f>
        <v>0.1174</v>
      </c>
      <c r="H31" s="75"/>
      <c r="I31" s="75">
        <f>+E31-G31</f>
        <v>5.7526000000000002</v>
      </c>
      <c r="J31" s="75">
        <v>554.42999999999995</v>
      </c>
      <c r="K31" s="75" t="s">
        <v>1763</v>
      </c>
      <c r="L31" s="75">
        <f t="shared" si="6"/>
        <v>0</v>
      </c>
      <c r="M31" s="75"/>
    </row>
    <row r="32" spans="1:13" customFormat="1" ht="15" x14ac:dyDescent="0.25">
      <c r="A32">
        <v>42</v>
      </c>
      <c r="B32" s="78">
        <v>42814</v>
      </c>
      <c r="C32" t="s">
        <v>97</v>
      </c>
      <c r="D32" s="75"/>
      <c r="E32" s="75">
        <v>25.2</v>
      </c>
      <c r="F32" s="75"/>
      <c r="G32" s="75">
        <f>+E32*0.02</f>
        <v>0.504</v>
      </c>
      <c r="H32" s="75"/>
      <c r="I32" s="75">
        <f>+E32-G32</f>
        <v>24.695999999999998</v>
      </c>
      <c r="J32" s="75">
        <v>554.42999999999995</v>
      </c>
      <c r="K32" s="75" t="s">
        <v>1763</v>
      </c>
      <c r="L32" s="75">
        <f t="shared" si="6"/>
        <v>0</v>
      </c>
      <c r="M32" s="75"/>
    </row>
    <row r="33" spans="1:13" customFormat="1" ht="15" x14ac:dyDescent="0.25">
      <c r="A33">
        <v>43</v>
      </c>
      <c r="B33" s="78">
        <v>42814</v>
      </c>
      <c r="C33" t="s">
        <v>97</v>
      </c>
      <c r="D33" s="75">
        <v>5323.03</v>
      </c>
      <c r="E33" s="75"/>
      <c r="F33" s="75">
        <f>+D33*0.02</f>
        <v>106.4606</v>
      </c>
      <c r="G33" s="75"/>
      <c r="H33" s="75">
        <f t="shared" si="0"/>
        <v>5216.5693999999994</v>
      </c>
      <c r="I33" s="75"/>
      <c r="J33" s="75"/>
      <c r="K33" s="75" t="s">
        <v>1763</v>
      </c>
      <c r="L33" s="75">
        <f t="shared" si="6"/>
        <v>106.4606</v>
      </c>
      <c r="M33" s="75"/>
    </row>
    <row r="34" spans="1:13" customFormat="1" ht="15" x14ac:dyDescent="0.25">
      <c r="A34">
        <v>44</v>
      </c>
      <c r="B34" s="78">
        <v>42821</v>
      </c>
      <c r="C34" t="s">
        <v>97</v>
      </c>
      <c r="D34" s="75">
        <v>16841.939999999999</v>
      </c>
      <c r="E34" s="75"/>
      <c r="F34" s="75">
        <f>+D34*0.02</f>
        <v>336.83879999999999</v>
      </c>
      <c r="G34" s="75"/>
      <c r="H34" s="75">
        <f t="shared" si="0"/>
        <v>16505.101199999997</v>
      </c>
      <c r="I34" s="75"/>
      <c r="J34" s="75"/>
      <c r="K34" s="75" t="s">
        <v>1763</v>
      </c>
      <c r="L34" s="75">
        <f t="shared" si="6"/>
        <v>336.83879999999999</v>
      </c>
      <c r="M34" s="75"/>
    </row>
    <row r="35" spans="1:13" customFormat="1" ht="15" x14ac:dyDescent="0.25">
      <c r="A35">
        <v>45</v>
      </c>
      <c r="B35" s="78">
        <v>42821</v>
      </c>
      <c r="C35" t="s">
        <v>97</v>
      </c>
      <c r="D35" s="75"/>
      <c r="E35" s="75">
        <v>173.85</v>
      </c>
      <c r="F35" s="75"/>
      <c r="G35" s="75">
        <f>+E35*0.02</f>
        <v>3.4769999999999999</v>
      </c>
      <c r="H35" s="75"/>
      <c r="I35" s="75">
        <f>+E35-G35</f>
        <v>170.37299999999999</v>
      </c>
      <c r="J35" s="75">
        <v>554.42999999999995</v>
      </c>
      <c r="K35" s="75" t="s">
        <v>1763</v>
      </c>
      <c r="L35" s="75">
        <f t="shared" si="6"/>
        <v>0</v>
      </c>
      <c r="M35" s="75"/>
    </row>
    <row r="36" spans="1:13" customFormat="1" ht="15" x14ac:dyDescent="0.25">
      <c r="A36">
        <v>46</v>
      </c>
      <c r="B36" s="78">
        <v>42825</v>
      </c>
      <c r="C36" t="s">
        <v>97</v>
      </c>
      <c r="D36" s="75"/>
      <c r="E36" s="75">
        <v>333.89</v>
      </c>
      <c r="F36" s="75"/>
      <c r="G36" s="75">
        <f>+E36*0.02</f>
        <v>6.6777999999999995</v>
      </c>
      <c r="H36" s="75"/>
      <c r="I36" s="75">
        <f>+E36-G36</f>
        <v>327.2122</v>
      </c>
      <c r="J36" s="75">
        <v>554.42999999999995</v>
      </c>
      <c r="K36" s="75" t="s">
        <v>1763</v>
      </c>
      <c r="L36" s="75">
        <f t="shared" si="6"/>
        <v>0</v>
      </c>
      <c r="M36" s="75"/>
    </row>
    <row r="37" spans="1:13" customFormat="1" ht="15" x14ac:dyDescent="0.25">
      <c r="A37">
        <v>47</v>
      </c>
      <c r="B37" s="78">
        <v>42825</v>
      </c>
      <c r="C37" t="s">
        <v>97</v>
      </c>
      <c r="D37" s="75">
        <v>3663.62</v>
      </c>
      <c r="E37" s="75"/>
      <c r="F37" s="75">
        <f>+D37*0.02</f>
        <v>73.272400000000005</v>
      </c>
      <c r="G37" s="75"/>
      <c r="H37" s="75">
        <f t="shared" ref="H37" si="7">+D37+E37-F37</f>
        <v>3590.3476000000001</v>
      </c>
      <c r="I37" s="75"/>
      <c r="J37" s="75"/>
      <c r="K37" s="75" t="s">
        <v>1763</v>
      </c>
      <c r="L37" s="75">
        <f t="shared" si="6"/>
        <v>73.272400000000005</v>
      </c>
      <c r="M37" s="75"/>
    </row>
    <row r="38" spans="1:13" customFormat="1" ht="15" x14ac:dyDescent="0.25">
      <c r="A38" t="s">
        <v>1762</v>
      </c>
      <c r="B38" s="78"/>
      <c r="D38" s="75">
        <f>SUM(D28:D37)</f>
        <v>70142.53</v>
      </c>
      <c r="E38" s="75">
        <f t="shared" ref="E38:H38" si="8">SUM(E28:E37)</f>
        <v>556.36</v>
      </c>
      <c r="F38" s="75">
        <f t="shared" si="8"/>
        <v>1402.8506</v>
      </c>
      <c r="G38" s="75">
        <f t="shared" si="8"/>
        <v>11.127199999999998</v>
      </c>
      <c r="H38" s="75">
        <f t="shared" si="8"/>
        <v>68739.679399999994</v>
      </c>
      <c r="I38" s="75">
        <f>SUM(I28:I37)</f>
        <v>545.2328</v>
      </c>
      <c r="J38" s="75"/>
      <c r="K38" s="75"/>
      <c r="L38" s="75">
        <f>SUM(L28:L37)</f>
        <v>1402.8506</v>
      </c>
      <c r="M38" s="75"/>
    </row>
    <row r="39" spans="1:13" customFormat="1" ht="15" x14ac:dyDescent="0.25">
      <c r="B39" s="78"/>
      <c r="D39" s="75"/>
      <c r="E39" s="75"/>
      <c r="F39" s="75"/>
      <c r="G39" s="75"/>
      <c r="H39" s="75"/>
      <c r="I39" s="75"/>
      <c r="J39" s="75"/>
      <c r="K39" s="75"/>
      <c r="L39" s="75"/>
      <c r="M39" s="75"/>
    </row>
    <row r="40" spans="1:13" customFormat="1" ht="15" x14ac:dyDescent="0.25">
      <c r="B40" s="78"/>
      <c r="D40" s="75" t="s">
        <v>210</v>
      </c>
      <c r="E40" s="75">
        <f>+D38+E38*J32</f>
        <v>378605.20479999995</v>
      </c>
      <c r="F40" s="75"/>
      <c r="G40" s="75"/>
      <c r="H40" s="75"/>
      <c r="I40" s="75"/>
      <c r="J40" s="75"/>
      <c r="K40" s="75"/>
      <c r="L40" s="75"/>
      <c r="M40" s="75"/>
    </row>
    <row r="41" spans="1:13" customFormat="1" ht="15" x14ac:dyDescent="0.25">
      <c r="B41" s="78"/>
      <c r="D41" s="75" t="s">
        <v>211</v>
      </c>
      <c r="E41" s="75">
        <f>+F38+G38*J36</f>
        <v>7572.1040959999982</v>
      </c>
      <c r="F41" s="75">
        <f>+E41+E25+E14</f>
        <v>12342.495289999999</v>
      </c>
      <c r="G41" s="75">
        <f>+F41-12348.92</f>
        <v>-6.4247100000011415</v>
      </c>
      <c r="H41" s="75"/>
      <c r="I41" s="75"/>
      <c r="J41" s="75"/>
      <c r="K41" s="75"/>
      <c r="L41" s="75"/>
      <c r="M41" s="75"/>
    </row>
    <row r="42" spans="1:13" customFormat="1" ht="15" x14ac:dyDescent="0.25">
      <c r="B42" s="78"/>
      <c r="D42" s="75" t="s">
        <v>212</v>
      </c>
      <c r="E42" s="75">
        <f>+E40-E41</f>
        <v>371033.10070399992</v>
      </c>
      <c r="F42" s="75"/>
      <c r="G42" s="75"/>
      <c r="H42" s="75"/>
      <c r="I42" s="75"/>
      <c r="J42" s="75"/>
      <c r="K42" s="75"/>
      <c r="L42" s="75"/>
      <c r="M42" s="75"/>
    </row>
    <row r="43" spans="1:13" customFormat="1" ht="15" x14ac:dyDescent="0.25">
      <c r="B43" s="78"/>
      <c r="D43" s="75"/>
      <c r="E43" s="75"/>
      <c r="F43" s="75"/>
      <c r="G43" s="75"/>
      <c r="H43" s="75"/>
      <c r="I43" s="75"/>
      <c r="J43" s="75"/>
      <c r="K43" s="75"/>
      <c r="L43" s="75"/>
      <c r="M43" s="75"/>
    </row>
    <row r="44" spans="1:13" customFormat="1" ht="15" x14ac:dyDescent="0.25">
      <c r="A44">
        <v>48</v>
      </c>
      <c r="B44" s="78">
        <v>42849</v>
      </c>
      <c r="C44" t="s">
        <v>97</v>
      </c>
      <c r="D44" s="75">
        <v>9165.94</v>
      </c>
      <c r="E44" s="75"/>
      <c r="F44" s="75">
        <f>+D44*0.02</f>
        <v>183.31880000000001</v>
      </c>
      <c r="G44" s="75">
        <f>+E44*0.02</f>
        <v>0</v>
      </c>
      <c r="H44" s="75">
        <f t="shared" ref="H44:H61" si="9">+D44+E44-F44</f>
        <v>8982.6212000000014</v>
      </c>
      <c r="I44" s="75">
        <f>+E44-G44</f>
        <v>0</v>
      </c>
      <c r="J44" s="75">
        <v>558</v>
      </c>
      <c r="K44" s="75" t="s">
        <v>1764</v>
      </c>
      <c r="L44" s="75">
        <f>+F44+(G44*J44)</f>
        <v>183.31880000000001</v>
      </c>
    </row>
    <row r="45" spans="1:13" customFormat="1" ht="15" x14ac:dyDescent="0.25">
      <c r="A45">
        <v>49</v>
      </c>
      <c r="B45" s="78">
        <v>42849</v>
      </c>
      <c r="C45" t="s">
        <v>97</v>
      </c>
      <c r="D45" s="75"/>
      <c r="E45" s="75">
        <v>101.88</v>
      </c>
      <c r="F45" s="75">
        <f t="shared" ref="F45:G61" si="10">+D45*0.02</f>
        <v>0</v>
      </c>
      <c r="G45" s="75">
        <f t="shared" si="10"/>
        <v>2.0375999999999999</v>
      </c>
      <c r="H45" s="75">
        <f t="shared" si="9"/>
        <v>101.88</v>
      </c>
      <c r="I45" s="75">
        <f t="shared" ref="I45:I61" si="11">+E45-G45</f>
        <v>99.842399999999998</v>
      </c>
      <c r="J45" s="75">
        <v>558</v>
      </c>
      <c r="K45" s="75" t="s">
        <v>1764</v>
      </c>
      <c r="L45" s="75">
        <f t="shared" ref="L45:L47" si="12">+F45+(G45*J45)</f>
        <v>1136.9807999999998</v>
      </c>
    </row>
    <row r="46" spans="1:13" customFormat="1" ht="15" x14ac:dyDescent="0.25">
      <c r="A46">
        <v>50</v>
      </c>
      <c r="B46" s="78">
        <v>42827</v>
      </c>
      <c r="C46" t="s">
        <v>97</v>
      </c>
      <c r="D46" s="75">
        <v>14763.6</v>
      </c>
      <c r="E46" s="75"/>
      <c r="F46" s="75">
        <f t="shared" si="10"/>
        <v>295.27199999999999</v>
      </c>
      <c r="G46" s="75">
        <f t="shared" si="10"/>
        <v>0</v>
      </c>
      <c r="H46" s="75">
        <f t="shared" si="9"/>
        <v>14468.328</v>
      </c>
      <c r="I46" s="75">
        <f t="shared" si="11"/>
        <v>0</v>
      </c>
      <c r="J46" s="75">
        <v>558</v>
      </c>
      <c r="K46" s="75" t="s">
        <v>1764</v>
      </c>
      <c r="L46" s="75">
        <f t="shared" si="12"/>
        <v>295.27199999999999</v>
      </c>
    </row>
    <row r="47" spans="1:13" customFormat="1" ht="15" x14ac:dyDescent="0.25">
      <c r="A47">
        <v>51</v>
      </c>
      <c r="B47" s="78">
        <v>42827</v>
      </c>
      <c r="C47" t="s">
        <v>97</v>
      </c>
      <c r="D47" s="75"/>
      <c r="E47" s="75">
        <v>150.55000000000001</v>
      </c>
      <c r="F47" s="75">
        <f t="shared" si="10"/>
        <v>0</v>
      </c>
      <c r="G47" s="75">
        <f t="shared" si="10"/>
        <v>3.0110000000000001</v>
      </c>
      <c r="H47" s="75">
        <f t="shared" si="9"/>
        <v>150.55000000000001</v>
      </c>
      <c r="I47" s="75">
        <f t="shared" si="11"/>
        <v>147.53900000000002</v>
      </c>
      <c r="J47" s="75">
        <v>558</v>
      </c>
      <c r="K47" s="75" t="s">
        <v>1764</v>
      </c>
      <c r="L47" s="75">
        <f t="shared" si="12"/>
        <v>1680.1380000000001</v>
      </c>
    </row>
    <row r="48" spans="1:13" customFormat="1" ht="15" x14ac:dyDescent="0.25">
      <c r="A48" t="s">
        <v>1765</v>
      </c>
      <c r="B48" s="78"/>
      <c r="D48" s="75">
        <f>SUM(D44:D47)</f>
        <v>23929.54</v>
      </c>
      <c r="E48" s="75">
        <f t="shared" ref="E48:I48" si="13">SUM(E44:E47)</f>
        <v>252.43</v>
      </c>
      <c r="F48" s="75">
        <f t="shared" si="13"/>
        <v>478.5908</v>
      </c>
      <c r="G48" s="75">
        <f t="shared" si="13"/>
        <v>5.0486000000000004</v>
      </c>
      <c r="H48" s="75">
        <f t="shared" si="13"/>
        <v>23703.379199999999</v>
      </c>
      <c r="I48" s="75">
        <f t="shared" si="13"/>
        <v>247.38140000000001</v>
      </c>
      <c r="J48" s="75"/>
      <c r="K48" s="75"/>
      <c r="L48" s="75">
        <f>SUM(L44:L47)</f>
        <v>3295.7096000000001</v>
      </c>
      <c r="M48" s="75"/>
    </row>
    <row r="49" spans="1:13" customFormat="1" ht="15" x14ac:dyDescent="0.25">
      <c r="B49" s="78"/>
      <c r="D49" s="75"/>
      <c r="E49" s="75"/>
      <c r="F49" s="75"/>
      <c r="G49" s="75"/>
      <c r="H49" s="75"/>
      <c r="I49" s="75"/>
      <c r="J49" s="75"/>
      <c r="K49" s="75"/>
      <c r="L49" s="75"/>
      <c r="M49" s="75"/>
    </row>
    <row r="50" spans="1:13" customFormat="1" ht="15" x14ac:dyDescent="0.25">
      <c r="B50" s="78"/>
      <c r="D50" s="75" t="s">
        <v>210</v>
      </c>
      <c r="E50" s="75">
        <f>+D48+E48*J47</f>
        <v>164785.48000000001</v>
      </c>
      <c r="F50" s="75"/>
      <c r="G50" s="75"/>
      <c r="H50" s="75"/>
      <c r="I50" s="75"/>
      <c r="J50" s="75"/>
      <c r="K50" s="75"/>
      <c r="L50" s="75"/>
      <c r="M50" s="75"/>
    </row>
    <row r="51" spans="1:13" customFormat="1" ht="15" x14ac:dyDescent="0.25">
      <c r="B51" s="78"/>
      <c r="D51" s="75" t="s">
        <v>211</v>
      </c>
      <c r="E51" s="75">
        <f>+F48+G48*J46</f>
        <v>3295.7096000000001</v>
      </c>
      <c r="F51" s="75"/>
      <c r="G51" s="75"/>
      <c r="H51" s="75"/>
      <c r="I51" s="75"/>
      <c r="J51" s="75"/>
      <c r="K51" s="75"/>
      <c r="L51" s="75"/>
      <c r="M51" s="75"/>
    </row>
    <row r="52" spans="1:13" s="86" customFormat="1" ht="15" x14ac:dyDescent="0.25">
      <c r="A52"/>
      <c r="B52" s="78"/>
      <c r="C52"/>
      <c r="D52" s="75" t="s">
        <v>212</v>
      </c>
      <c r="E52" s="75">
        <f>+E50-E51</f>
        <v>161489.77040000001</v>
      </c>
      <c r="F52" s="75"/>
      <c r="G52" s="75"/>
      <c r="H52" s="75"/>
      <c r="I52" s="75"/>
      <c r="J52" s="75"/>
      <c r="K52" s="75"/>
      <c r="L52" s="75"/>
      <c r="M52" s="75"/>
    </row>
    <row r="53" spans="1:13" s="86" customFormat="1" ht="15" x14ac:dyDescent="0.25">
      <c r="A53"/>
      <c r="B53" s="78"/>
      <c r="C53"/>
      <c r="D53" s="75"/>
      <c r="E53" s="75"/>
      <c r="F53" s="75"/>
      <c r="G53" s="75"/>
      <c r="H53" s="75"/>
      <c r="I53" s="75"/>
      <c r="J53" s="75"/>
      <c r="K53" s="75"/>
      <c r="L53" s="75"/>
      <c r="M53" s="75"/>
    </row>
    <row r="54" spans="1:13" s="86" customFormat="1" ht="15" x14ac:dyDescent="0.25">
      <c r="A54">
        <v>52</v>
      </c>
      <c r="B54" s="78">
        <v>42863</v>
      </c>
      <c r="C54" t="s">
        <v>97</v>
      </c>
      <c r="D54" s="75"/>
      <c r="E54" s="75">
        <v>96.51</v>
      </c>
      <c r="F54" s="75">
        <f t="shared" si="10"/>
        <v>0</v>
      </c>
      <c r="G54" s="75">
        <f t="shared" si="10"/>
        <v>1.9302000000000001</v>
      </c>
      <c r="H54" s="75">
        <f t="shared" si="9"/>
        <v>96.51</v>
      </c>
      <c r="I54" s="75">
        <f t="shared" si="11"/>
        <v>94.579800000000006</v>
      </c>
      <c r="J54" s="75">
        <v>567</v>
      </c>
      <c r="K54" s="75" t="s">
        <v>1766</v>
      </c>
      <c r="L54" s="75">
        <f>+F54+(G54*J54)</f>
        <v>1094.4234000000001</v>
      </c>
      <c r="M54"/>
    </row>
    <row r="55" spans="1:13" s="86" customFormat="1" ht="15" x14ac:dyDescent="0.25">
      <c r="A55">
        <v>53</v>
      </c>
      <c r="B55" s="78">
        <v>42865</v>
      </c>
      <c r="C55" t="s">
        <v>97</v>
      </c>
      <c r="D55" s="75"/>
      <c r="E55" s="75">
        <v>594.73</v>
      </c>
      <c r="F55" s="75">
        <f t="shared" si="10"/>
        <v>0</v>
      </c>
      <c r="G55" s="75"/>
      <c r="H55" s="75">
        <f t="shared" si="9"/>
        <v>594.73</v>
      </c>
      <c r="I55" s="75">
        <f t="shared" si="11"/>
        <v>594.73</v>
      </c>
      <c r="J55" s="75">
        <v>567</v>
      </c>
      <c r="K55" s="75" t="s">
        <v>1766</v>
      </c>
      <c r="L55" s="75">
        <f t="shared" ref="L55:L61" si="14">+F55+(G55*J55)</f>
        <v>0</v>
      </c>
      <c r="M55" t="s">
        <v>390</v>
      </c>
    </row>
    <row r="56" spans="1:13" s="86" customFormat="1" ht="15" x14ac:dyDescent="0.25">
      <c r="A56">
        <v>54</v>
      </c>
      <c r="B56" s="78">
        <v>42867</v>
      </c>
      <c r="C56" t="s">
        <v>97</v>
      </c>
      <c r="D56" s="75">
        <v>8855.26</v>
      </c>
      <c r="E56" s="75"/>
      <c r="F56" s="75">
        <f t="shared" si="10"/>
        <v>177.1052</v>
      </c>
      <c r="G56" s="75">
        <f t="shared" si="10"/>
        <v>0</v>
      </c>
      <c r="H56" s="75">
        <f t="shared" si="9"/>
        <v>8678.1548000000003</v>
      </c>
      <c r="I56" s="75">
        <f t="shared" si="11"/>
        <v>0</v>
      </c>
      <c r="J56" s="75">
        <v>567</v>
      </c>
      <c r="K56" s="75" t="s">
        <v>1766</v>
      </c>
      <c r="L56" s="75">
        <f t="shared" si="14"/>
        <v>177.1052</v>
      </c>
      <c r="M56"/>
    </row>
    <row r="57" spans="1:13" ht="15" x14ac:dyDescent="0.25">
      <c r="A57">
        <v>55</v>
      </c>
      <c r="B57" s="78">
        <v>42867</v>
      </c>
      <c r="C57" t="s">
        <v>97</v>
      </c>
      <c r="D57" s="75"/>
      <c r="E57" s="75">
        <v>567.47</v>
      </c>
      <c r="F57" s="75">
        <f t="shared" si="10"/>
        <v>0</v>
      </c>
      <c r="G57" s="75">
        <f t="shared" si="10"/>
        <v>11.349400000000001</v>
      </c>
      <c r="H57" s="75">
        <f t="shared" si="9"/>
        <v>567.47</v>
      </c>
      <c r="I57" s="75">
        <f t="shared" si="11"/>
        <v>556.12060000000008</v>
      </c>
      <c r="J57" s="75">
        <v>567</v>
      </c>
      <c r="K57" s="75" t="s">
        <v>1766</v>
      </c>
      <c r="L57" s="75">
        <f t="shared" si="14"/>
        <v>6435.1098000000002</v>
      </c>
      <c r="M57"/>
    </row>
    <row r="58" spans="1:13" ht="15" x14ac:dyDescent="0.25">
      <c r="A58">
        <v>56</v>
      </c>
      <c r="B58" s="78">
        <v>42874</v>
      </c>
      <c r="C58" t="s">
        <v>97</v>
      </c>
      <c r="D58" s="75">
        <v>7164.45</v>
      </c>
      <c r="E58" s="75"/>
      <c r="F58" s="75">
        <f t="shared" si="10"/>
        <v>143.28899999999999</v>
      </c>
      <c r="G58" s="75">
        <f t="shared" si="10"/>
        <v>0</v>
      </c>
      <c r="H58" s="75">
        <f t="shared" si="9"/>
        <v>7021.1610000000001</v>
      </c>
      <c r="I58" s="75">
        <f t="shared" si="11"/>
        <v>0</v>
      </c>
      <c r="J58" s="75">
        <v>567</v>
      </c>
      <c r="K58" s="75" t="s">
        <v>1766</v>
      </c>
      <c r="L58" s="75">
        <f t="shared" si="14"/>
        <v>143.28899999999999</v>
      </c>
      <c r="M58"/>
    </row>
    <row r="59" spans="1:13" ht="15" x14ac:dyDescent="0.25">
      <c r="A59">
        <v>57</v>
      </c>
      <c r="B59" s="78">
        <v>42874</v>
      </c>
      <c r="C59" t="s">
        <v>97</v>
      </c>
      <c r="D59" s="75"/>
      <c r="E59" s="75">
        <v>218.73</v>
      </c>
      <c r="F59" s="75">
        <f t="shared" si="10"/>
        <v>0</v>
      </c>
      <c r="G59" s="75">
        <f t="shared" si="10"/>
        <v>4.3746</v>
      </c>
      <c r="H59" s="75">
        <f t="shared" si="9"/>
        <v>218.73</v>
      </c>
      <c r="I59" s="75">
        <f t="shared" si="11"/>
        <v>214.3554</v>
      </c>
      <c r="J59" s="75">
        <v>567</v>
      </c>
      <c r="K59" s="75" t="s">
        <v>1766</v>
      </c>
      <c r="L59" s="75">
        <f t="shared" si="14"/>
        <v>2480.3982000000001</v>
      </c>
      <c r="M59"/>
    </row>
    <row r="60" spans="1:13" ht="15" x14ac:dyDescent="0.25">
      <c r="A60">
        <v>58</v>
      </c>
      <c r="B60" s="78">
        <v>42881</v>
      </c>
      <c r="C60" t="s">
        <v>97</v>
      </c>
      <c r="D60" s="75">
        <v>10477.11</v>
      </c>
      <c r="E60" s="75"/>
      <c r="F60" s="75">
        <f t="shared" si="10"/>
        <v>209.54220000000001</v>
      </c>
      <c r="G60" s="75">
        <f t="shared" si="10"/>
        <v>0</v>
      </c>
      <c r="H60" s="75">
        <f t="shared" si="9"/>
        <v>10267.567800000001</v>
      </c>
      <c r="I60" s="75">
        <f t="shared" si="11"/>
        <v>0</v>
      </c>
      <c r="J60" s="75">
        <v>567</v>
      </c>
      <c r="K60" s="75" t="s">
        <v>1766</v>
      </c>
      <c r="L60" s="75">
        <f t="shared" si="14"/>
        <v>209.54220000000001</v>
      </c>
      <c r="M60"/>
    </row>
    <row r="61" spans="1:13" ht="15" x14ac:dyDescent="0.25">
      <c r="A61">
        <v>59</v>
      </c>
      <c r="B61" s="78">
        <v>42881</v>
      </c>
      <c r="C61" t="s">
        <v>97</v>
      </c>
      <c r="D61" s="75"/>
      <c r="E61" s="75">
        <v>10.93</v>
      </c>
      <c r="F61" s="75">
        <f t="shared" si="10"/>
        <v>0</v>
      </c>
      <c r="G61" s="75">
        <v>0.23</v>
      </c>
      <c r="H61" s="75">
        <f t="shared" si="9"/>
        <v>10.93</v>
      </c>
      <c r="I61" s="75">
        <f t="shared" si="11"/>
        <v>10.7</v>
      </c>
      <c r="J61" s="75">
        <v>567</v>
      </c>
      <c r="K61" s="75" t="s">
        <v>1766</v>
      </c>
      <c r="L61" s="75">
        <f t="shared" si="14"/>
        <v>130.41</v>
      </c>
      <c r="M61"/>
    </row>
    <row r="62" spans="1:13" ht="15" x14ac:dyDescent="0.25">
      <c r="A62" t="s">
        <v>1767</v>
      </c>
      <c r="B62" s="78"/>
      <c r="C62"/>
      <c r="D62" s="75">
        <f>SUM(D54:D61)</f>
        <v>26496.82</v>
      </c>
      <c r="E62" s="75">
        <f t="shared" ref="E62:I62" si="15">SUM(E54:E61)</f>
        <v>1488.3700000000001</v>
      </c>
      <c r="F62" s="75">
        <f t="shared" si="15"/>
        <v>529.93639999999994</v>
      </c>
      <c r="G62" s="75">
        <f>SUM(G54:G61)</f>
        <v>17.884200000000003</v>
      </c>
      <c r="H62" s="75">
        <f t="shared" si="15"/>
        <v>27455.2536</v>
      </c>
      <c r="I62" s="75">
        <f t="shared" si="15"/>
        <v>1470.4858000000002</v>
      </c>
      <c r="J62" s="75"/>
      <c r="K62" s="75"/>
      <c r="L62" s="75">
        <f>SUM(L54:L61)</f>
        <v>10670.2778</v>
      </c>
      <c r="M62" s="75"/>
    </row>
    <row r="63" spans="1:13" ht="15" x14ac:dyDescent="0.25">
      <c r="A63"/>
      <c r="B63" s="78"/>
      <c r="C63"/>
      <c r="D63" s="75"/>
      <c r="E63" s="75"/>
      <c r="F63" s="75">
        <f>+G62*J58+F62</f>
        <v>10670.277800000002</v>
      </c>
      <c r="G63" s="75"/>
      <c r="H63" s="75"/>
      <c r="I63" s="75"/>
      <c r="J63" s="75"/>
      <c r="K63" s="75"/>
      <c r="L63" s="75"/>
      <c r="M63" s="75"/>
    </row>
    <row r="64" spans="1:13" ht="15" x14ac:dyDescent="0.25">
      <c r="A64"/>
      <c r="B64" s="78"/>
      <c r="C64"/>
      <c r="D64" s="75" t="s">
        <v>210</v>
      </c>
      <c r="E64" s="75">
        <f>+D62+E62*J61</f>
        <v>870402.61</v>
      </c>
      <c r="F64" s="75"/>
      <c r="G64" s="75"/>
      <c r="H64" s="75"/>
      <c r="I64" s="75"/>
      <c r="J64" s="75"/>
      <c r="K64" s="75"/>
      <c r="L64" s="75"/>
      <c r="M64" s="75"/>
    </row>
    <row r="65" spans="1:13" ht="15" x14ac:dyDescent="0.25">
      <c r="A65"/>
      <c r="B65" s="78"/>
      <c r="C65"/>
      <c r="D65" s="75" t="s">
        <v>211</v>
      </c>
      <c r="E65" s="75">
        <f>+F62+G62*J60</f>
        <v>10670.277800000002</v>
      </c>
      <c r="F65" s="75"/>
      <c r="G65" s="75"/>
      <c r="H65" s="75"/>
      <c r="I65" s="75"/>
      <c r="J65" s="75"/>
      <c r="K65" s="75"/>
      <c r="L65" s="75"/>
      <c r="M65" s="75"/>
    </row>
    <row r="66" spans="1:13" ht="15" x14ac:dyDescent="0.25">
      <c r="A66"/>
      <c r="B66" s="78"/>
      <c r="C66"/>
      <c r="D66" s="75" t="s">
        <v>212</v>
      </c>
      <c r="E66" s="75">
        <f>+E64-E65</f>
        <v>859732.33219999995</v>
      </c>
      <c r="F66" s="75"/>
      <c r="G66" s="75"/>
      <c r="H66" s="75"/>
      <c r="I66" s="75"/>
      <c r="J66" s="75"/>
      <c r="K66" s="75"/>
      <c r="L66" s="75"/>
      <c r="M66" s="75"/>
    </row>
    <row r="67" spans="1:13" ht="15" x14ac:dyDescent="0.25">
      <c r="A67"/>
      <c r="B67"/>
      <c r="C67"/>
      <c r="D67" s="75"/>
      <c r="E67" s="75"/>
      <c r="F67" s="75"/>
      <c r="G67" s="75"/>
      <c r="H67" s="75"/>
      <c r="I67" s="75"/>
      <c r="J67" s="75"/>
      <c r="K67" s="75"/>
      <c r="L67"/>
      <c r="M67"/>
    </row>
    <row r="68" spans="1:13" ht="15" x14ac:dyDescent="0.25">
      <c r="A68">
        <v>60</v>
      </c>
      <c r="B68" s="78">
        <v>42888</v>
      </c>
      <c r="C68" t="s">
        <v>97</v>
      </c>
      <c r="D68" s="75">
        <v>32808.870000000003</v>
      </c>
      <c r="E68" s="75"/>
      <c r="F68" s="75">
        <f t="shared" ref="F68:G80" si="16">+D68*0.02</f>
        <v>656.17740000000003</v>
      </c>
      <c r="G68" s="75">
        <f t="shared" si="16"/>
        <v>0</v>
      </c>
      <c r="H68" s="75">
        <f t="shared" ref="H68:H80" si="17">+D68+E68-F68</f>
        <v>32152.692600000002</v>
      </c>
      <c r="I68" s="75">
        <f t="shared" ref="I68:I80" si="18">+E68-G68</f>
        <v>0</v>
      </c>
      <c r="J68" s="75">
        <v>567</v>
      </c>
      <c r="K68" s="75"/>
      <c r="L68" s="75">
        <f>+F68+(G68*J68)</f>
        <v>656.17740000000003</v>
      </c>
      <c r="M68"/>
    </row>
    <row r="69" spans="1:13" ht="15" x14ac:dyDescent="0.25">
      <c r="A69">
        <v>61</v>
      </c>
      <c r="B69" s="78">
        <v>42888</v>
      </c>
      <c r="C69" t="s">
        <v>97</v>
      </c>
      <c r="D69" s="75"/>
      <c r="E69" s="75">
        <v>434.9</v>
      </c>
      <c r="F69" s="75">
        <f t="shared" si="16"/>
        <v>0</v>
      </c>
      <c r="G69" s="75">
        <f t="shared" si="16"/>
        <v>8.6980000000000004</v>
      </c>
      <c r="H69" s="75">
        <f t="shared" si="17"/>
        <v>434.9</v>
      </c>
      <c r="I69" s="75">
        <f t="shared" si="18"/>
        <v>426.202</v>
      </c>
      <c r="J69" s="75">
        <v>567</v>
      </c>
      <c r="K69" s="75"/>
      <c r="L69" s="75">
        <f t="shared" ref="L69:L80" si="19">+F69+(G69*J69)</f>
        <v>4931.7660000000005</v>
      </c>
      <c r="M69"/>
    </row>
    <row r="70" spans="1:13" ht="15" x14ac:dyDescent="0.25">
      <c r="A70">
        <v>62</v>
      </c>
      <c r="B70" s="78">
        <v>42894</v>
      </c>
      <c r="C70" t="s">
        <v>97</v>
      </c>
      <c r="D70" s="75"/>
      <c r="E70" s="75">
        <v>30.59</v>
      </c>
      <c r="F70" s="75">
        <f t="shared" si="16"/>
        <v>0</v>
      </c>
      <c r="G70" s="75">
        <v>0</v>
      </c>
      <c r="H70" s="75">
        <f t="shared" si="17"/>
        <v>30.59</v>
      </c>
      <c r="I70" s="75">
        <f t="shared" si="18"/>
        <v>30.59</v>
      </c>
      <c r="J70" s="75">
        <v>567</v>
      </c>
      <c r="K70" s="75"/>
      <c r="L70" s="75">
        <f t="shared" si="19"/>
        <v>0</v>
      </c>
      <c r="M70"/>
    </row>
    <row r="71" spans="1:13" ht="15" x14ac:dyDescent="0.25">
      <c r="A71">
        <v>63</v>
      </c>
      <c r="B71" s="78">
        <v>42894</v>
      </c>
      <c r="C71" t="s">
        <v>314</v>
      </c>
      <c r="D71" s="75"/>
      <c r="E71" s="75"/>
      <c r="F71" s="75">
        <f t="shared" si="16"/>
        <v>0</v>
      </c>
      <c r="G71" s="75">
        <f t="shared" si="16"/>
        <v>0</v>
      </c>
      <c r="H71" s="75">
        <f t="shared" si="17"/>
        <v>0</v>
      </c>
      <c r="I71" s="75">
        <f t="shared" si="18"/>
        <v>0</v>
      </c>
      <c r="J71" s="75">
        <v>567</v>
      </c>
      <c r="K71" s="75"/>
      <c r="L71" s="75">
        <f t="shared" si="19"/>
        <v>0</v>
      </c>
      <c r="M71"/>
    </row>
    <row r="72" spans="1:13" ht="15" x14ac:dyDescent="0.25">
      <c r="A72">
        <v>64</v>
      </c>
      <c r="B72" s="78">
        <v>42895</v>
      </c>
      <c r="C72" t="s">
        <v>97</v>
      </c>
      <c r="D72" s="75">
        <v>3532.23</v>
      </c>
      <c r="E72" s="75"/>
      <c r="F72" s="75">
        <f t="shared" si="16"/>
        <v>70.644599999999997</v>
      </c>
      <c r="G72" s="75">
        <f t="shared" si="16"/>
        <v>0</v>
      </c>
      <c r="H72" s="75">
        <f t="shared" si="17"/>
        <v>3461.5853999999999</v>
      </c>
      <c r="I72" s="75">
        <f t="shared" si="18"/>
        <v>0</v>
      </c>
      <c r="J72" s="75">
        <v>567</v>
      </c>
      <c r="K72" s="75"/>
      <c r="L72" s="75">
        <f t="shared" si="19"/>
        <v>70.644599999999997</v>
      </c>
      <c r="M72"/>
    </row>
    <row r="73" spans="1:13" ht="15" x14ac:dyDescent="0.25">
      <c r="A73">
        <v>65</v>
      </c>
      <c r="B73" s="78">
        <v>42895</v>
      </c>
      <c r="C73" t="s">
        <v>97</v>
      </c>
      <c r="D73" s="75"/>
      <c r="E73" s="75">
        <v>25.88</v>
      </c>
      <c r="F73" s="75">
        <f t="shared" si="16"/>
        <v>0</v>
      </c>
      <c r="G73" s="75">
        <f t="shared" si="16"/>
        <v>0.51759999999999995</v>
      </c>
      <c r="H73" s="75">
        <f t="shared" si="17"/>
        <v>25.88</v>
      </c>
      <c r="I73" s="75">
        <f t="shared" si="18"/>
        <v>25.362399999999997</v>
      </c>
      <c r="J73" s="75">
        <v>567</v>
      </c>
      <c r="K73" s="75"/>
      <c r="L73" s="75">
        <f t="shared" si="19"/>
        <v>293.47919999999999</v>
      </c>
      <c r="M73"/>
    </row>
    <row r="74" spans="1:13" ht="15" x14ac:dyDescent="0.25">
      <c r="A74">
        <v>66</v>
      </c>
      <c r="B74" s="78">
        <v>42902</v>
      </c>
      <c r="C74" t="s">
        <v>97</v>
      </c>
      <c r="D74" s="75">
        <v>14544.17</v>
      </c>
      <c r="E74" s="75"/>
      <c r="F74" s="75">
        <f t="shared" si="16"/>
        <v>290.88339999999999</v>
      </c>
      <c r="G74" s="75">
        <f t="shared" si="16"/>
        <v>0</v>
      </c>
      <c r="H74" s="75">
        <f t="shared" si="17"/>
        <v>14253.286599999999</v>
      </c>
      <c r="I74" s="75">
        <f t="shared" si="18"/>
        <v>0</v>
      </c>
      <c r="J74" s="75">
        <v>567</v>
      </c>
      <c r="K74" s="75"/>
      <c r="L74" s="75">
        <f t="shared" si="19"/>
        <v>290.88339999999999</v>
      </c>
      <c r="M74"/>
    </row>
    <row r="75" spans="1:13" ht="15" x14ac:dyDescent="0.25">
      <c r="A75">
        <v>67</v>
      </c>
      <c r="B75" s="78">
        <v>42902</v>
      </c>
      <c r="C75" t="s">
        <v>97</v>
      </c>
      <c r="D75" s="75"/>
      <c r="E75" s="75">
        <v>98.12</v>
      </c>
      <c r="F75" s="75">
        <f t="shared" si="16"/>
        <v>0</v>
      </c>
      <c r="G75" s="75">
        <f t="shared" si="16"/>
        <v>1.9624000000000001</v>
      </c>
      <c r="H75" s="75">
        <f t="shared" si="17"/>
        <v>98.12</v>
      </c>
      <c r="I75" s="75">
        <f t="shared" si="18"/>
        <v>96.157600000000002</v>
      </c>
      <c r="J75" s="75">
        <v>567</v>
      </c>
      <c r="K75" s="75"/>
      <c r="L75" s="75">
        <f t="shared" si="19"/>
        <v>1112.6808000000001</v>
      </c>
      <c r="M75"/>
    </row>
    <row r="76" spans="1:13" ht="15" x14ac:dyDescent="0.25">
      <c r="A76">
        <v>68</v>
      </c>
      <c r="B76" s="78">
        <v>42912</v>
      </c>
      <c r="C76" t="s">
        <v>97</v>
      </c>
      <c r="D76" s="75">
        <v>21755.61</v>
      </c>
      <c r="E76" s="75"/>
      <c r="F76" s="75">
        <v>435.12</v>
      </c>
      <c r="G76" s="75">
        <f t="shared" si="16"/>
        <v>0</v>
      </c>
      <c r="H76" s="75">
        <f>+D76+E76-F76</f>
        <v>21320.49</v>
      </c>
      <c r="I76" s="75">
        <f t="shared" si="18"/>
        <v>0</v>
      </c>
      <c r="J76" s="75">
        <v>567</v>
      </c>
      <c r="K76" s="75"/>
      <c r="L76" s="75">
        <f t="shared" si="19"/>
        <v>435.12</v>
      </c>
      <c r="M76"/>
    </row>
    <row r="77" spans="1:13" ht="15" x14ac:dyDescent="0.25">
      <c r="A77">
        <v>69</v>
      </c>
      <c r="B77" s="78">
        <v>42912</v>
      </c>
      <c r="C77" t="s">
        <v>97</v>
      </c>
      <c r="D77" s="75"/>
      <c r="E77" s="75">
        <v>18.3</v>
      </c>
      <c r="F77" s="75">
        <f t="shared" si="16"/>
        <v>0</v>
      </c>
      <c r="G77" s="75">
        <f t="shared" si="16"/>
        <v>0.36600000000000005</v>
      </c>
      <c r="H77" s="75">
        <f t="shared" si="17"/>
        <v>18.3</v>
      </c>
      <c r="I77" s="75">
        <f t="shared" si="18"/>
        <v>17.934000000000001</v>
      </c>
      <c r="J77" s="75">
        <v>567</v>
      </c>
      <c r="K77" s="75"/>
      <c r="L77" s="75">
        <f t="shared" si="19"/>
        <v>207.52200000000002</v>
      </c>
      <c r="M77"/>
    </row>
    <row r="78" spans="1:13" ht="15" x14ac:dyDescent="0.25">
      <c r="A78">
        <v>70</v>
      </c>
      <c r="B78" s="78">
        <v>42914</v>
      </c>
      <c r="C78" t="s">
        <v>97</v>
      </c>
      <c r="D78" s="75"/>
      <c r="E78" s="75">
        <v>111.73</v>
      </c>
      <c r="F78" s="75">
        <f t="shared" si="16"/>
        <v>0</v>
      </c>
      <c r="G78" s="75">
        <v>0</v>
      </c>
      <c r="H78" s="75">
        <f t="shared" si="17"/>
        <v>111.73</v>
      </c>
      <c r="I78" s="75">
        <f t="shared" si="18"/>
        <v>111.73</v>
      </c>
      <c r="J78" s="75">
        <v>567</v>
      </c>
      <c r="K78" s="75"/>
      <c r="L78" s="75">
        <f t="shared" si="19"/>
        <v>0</v>
      </c>
      <c r="M78"/>
    </row>
    <row r="79" spans="1:13" ht="15" x14ac:dyDescent="0.25">
      <c r="A79">
        <v>71</v>
      </c>
      <c r="B79" s="78">
        <v>42916</v>
      </c>
      <c r="C79" t="s">
        <v>314</v>
      </c>
      <c r="D79" s="75"/>
      <c r="E79" s="75"/>
      <c r="F79" s="75">
        <f t="shared" si="16"/>
        <v>0</v>
      </c>
      <c r="G79" s="75">
        <f t="shared" si="16"/>
        <v>0</v>
      </c>
      <c r="H79" s="75">
        <f t="shared" si="17"/>
        <v>0</v>
      </c>
      <c r="I79" s="75">
        <f t="shared" si="18"/>
        <v>0</v>
      </c>
      <c r="J79" s="75">
        <v>567</v>
      </c>
      <c r="K79" s="75"/>
      <c r="L79" s="75">
        <f t="shared" si="19"/>
        <v>0</v>
      </c>
      <c r="M79"/>
    </row>
    <row r="80" spans="1:13" ht="15" x14ac:dyDescent="0.25">
      <c r="A80">
        <v>72</v>
      </c>
      <c r="B80" s="78">
        <v>42895</v>
      </c>
      <c r="C80" t="s">
        <v>97</v>
      </c>
      <c r="D80" s="75"/>
      <c r="E80" s="75">
        <v>491.36</v>
      </c>
      <c r="F80" s="75">
        <f t="shared" si="16"/>
        <v>0</v>
      </c>
      <c r="G80" s="75">
        <f>+E80*0.02-0.01</f>
        <v>9.8172000000000015</v>
      </c>
      <c r="H80" s="75">
        <f t="shared" si="17"/>
        <v>491.36</v>
      </c>
      <c r="I80" s="75">
        <f t="shared" si="18"/>
        <v>481.5428</v>
      </c>
      <c r="J80" s="75">
        <v>567</v>
      </c>
      <c r="K80" s="75"/>
      <c r="L80" s="75">
        <f t="shared" si="19"/>
        <v>5566.3524000000007</v>
      </c>
      <c r="M80"/>
    </row>
    <row r="81" spans="1:13" ht="15" x14ac:dyDescent="0.25">
      <c r="A81"/>
      <c r="B81"/>
      <c r="C81"/>
      <c r="D81" s="75"/>
      <c r="E81" s="75"/>
      <c r="F81" s="75"/>
      <c r="G81" s="75"/>
      <c r="H81" s="75"/>
      <c r="I81" s="75"/>
      <c r="J81" s="75"/>
      <c r="K81" s="75"/>
      <c r="L81"/>
      <c r="M81"/>
    </row>
    <row r="82" spans="1:13" ht="15" x14ac:dyDescent="0.25">
      <c r="A82" t="s">
        <v>81</v>
      </c>
      <c r="B82" s="78"/>
      <c r="C82"/>
      <c r="D82" s="75">
        <f>SUM(D68:D81)</f>
        <v>72640.88</v>
      </c>
      <c r="E82" s="75">
        <f t="shared" ref="E82:I82" si="20">SUM(E68:E81)</f>
        <v>1210.8800000000001</v>
      </c>
      <c r="F82" s="75">
        <f t="shared" si="20"/>
        <v>1452.8254000000002</v>
      </c>
      <c r="G82" s="75">
        <f t="shared" si="20"/>
        <v>21.361200000000004</v>
      </c>
      <c r="H82" s="75">
        <f t="shared" si="20"/>
        <v>72398.934600000008</v>
      </c>
      <c r="I82" s="75">
        <f t="shared" si="20"/>
        <v>1189.5187999999998</v>
      </c>
      <c r="J82" s="75"/>
      <c r="K82" s="75"/>
      <c r="L82" s="75">
        <f>SUM(L68:L81)</f>
        <v>13564.6258</v>
      </c>
      <c r="M82" s="75"/>
    </row>
    <row r="83" spans="1:13" ht="15" x14ac:dyDescent="0.25">
      <c r="A83"/>
      <c r="B83" s="78"/>
      <c r="C83"/>
      <c r="D83" s="75"/>
      <c r="E83" s="75"/>
      <c r="F83" s="75">
        <f>+G82*J78+F82</f>
        <v>13564.625800000002</v>
      </c>
      <c r="G83" s="75"/>
      <c r="H83" s="75"/>
      <c r="I83" s="75"/>
      <c r="J83" s="75"/>
      <c r="K83" s="75"/>
      <c r="L83" s="75"/>
      <c r="M83" s="75"/>
    </row>
    <row r="84" spans="1:13" ht="15" x14ac:dyDescent="0.25">
      <c r="A84"/>
      <c r="B84" s="78"/>
      <c r="C84"/>
      <c r="D84" s="75" t="s">
        <v>210</v>
      </c>
      <c r="E84" s="75">
        <f>+D82+E82*J79</f>
        <v>759209.84000000008</v>
      </c>
      <c r="F84" s="75"/>
      <c r="G84" s="75"/>
      <c r="H84" s="75"/>
      <c r="I84" s="75"/>
      <c r="J84" s="75"/>
      <c r="K84" s="75"/>
      <c r="L84" s="75"/>
      <c r="M84" s="75"/>
    </row>
    <row r="85" spans="1:13" ht="15" x14ac:dyDescent="0.25">
      <c r="A85"/>
      <c r="B85" s="78"/>
      <c r="C85"/>
      <c r="D85" s="75" t="s">
        <v>211</v>
      </c>
      <c r="E85" s="75">
        <f>+F82+G82*J80</f>
        <v>13564.625800000002</v>
      </c>
      <c r="F85" s="75"/>
      <c r="G85" s="75"/>
      <c r="H85" s="75"/>
      <c r="I85" s="75"/>
      <c r="J85" s="75"/>
      <c r="K85" s="75"/>
      <c r="L85" s="75"/>
      <c r="M85" s="75"/>
    </row>
    <row r="86" spans="1:13" ht="15" x14ac:dyDescent="0.25">
      <c r="A86" s="75"/>
      <c r="B86" s="78"/>
      <c r="C86"/>
      <c r="D86" s="75" t="s">
        <v>212</v>
      </c>
      <c r="E86" s="75">
        <f>+E84-E85</f>
        <v>745645.21420000005</v>
      </c>
      <c r="F86" s="75"/>
      <c r="G86" s="75"/>
      <c r="H86" s="75"/>
      <c r="I86" s="75"/>
      <c r="J86" s="75"/>
      <c r="K86" s="75"/>
      <c r="L86" s="75"/>
      <c r="M86" s="75"/>
    </row>
    <row r="87" spans="1:13" ht="15" x14ac:dyDescent="0.25">
      <c r="A87"/>
      <c r="B87"/>
      <c r="C87"/>
      <c r="D87" s="75" t="s">
        <v>1768</v>
      </c>
      <c r="E87" s="75"/>
      <c r="F87" s="75"/>
      <c r="G87" s="75"/>
      <c r="H87" s="75"/>
      <c r="I87" s="75"/>
      <c r="J87" s="75"/>
      <c r="K87" s="75"/>
      <c r="L87" s="75">
        <f>+L11+L22+L38+L48+L62+L82</f>
        <v>29777.987743999998</v>
      </c>
      <c r="M87"/>
    </row>
    <row r="88" spans="1:13" ht="15" x14ac:dyDescent="0.25">
      <c r="A88"/>
      <c r="B88"/>
      <c r="C88"/>
      <c r="D88" s="75"/>
      <c r="E88" s="75"/>
      <c r="F88" s="75"/>
      <c r="G88" s="75"/>
      <c r="H88" s="75"/>
      <c r="I88" s="75"/>
      <c r="J88" s="75"/>
      <c r="K88" s="75"/>
      <c r="L88" s="75"/>
      <c r="M88"/>
    </row>
    <row r="89" spans="1:13" ht="15" x14ac:dyDescent="0.25">
      <c r="A89"/>
      <c r="B89"/>
      <c r="C89"/>
      <c r="D89" s="75"/>
      <c r="E89" s="75"/>
      <c r="F89" s="75"/>
      <c r="G89" s="75"/>
      <c r="H89" s="75"/>
      <c r="I89" s="75"/>
      <c r="J89" s="75"/>
      <c r="K89" s="75"/>
      <c r="L89" s="75"/>
      <c r="M89"/>
    </row>
    <row r="90" spans="1:13" ht="15" x14ac:dyDescent="0.25">
      <c r="A90" s="169" t="s">
        <v>102</v>
      </c>
      <c r="B90" s="169" t="s">
        <v>96</v>
      </c>
      <c r="C90" s="169" t="s">
        <v>101</v>
      </c>
      <c r="D90" s="170" t="s">
        <v>100</v>
      </c>
      <c r="E90" s="170" t="s">
        <v>99</v>
      </c>
      <c r="F90" s="170" t="s">
        <v>206</v>
      </c>
      <c r="G90" s="170" t="s">
        <v>207</v>
      </c>
      <c r="H90" s="170" t="s">
        <v>208</v>
      </c>
      <c r="I90" s="171" t="s">
        <v>209</v>
      </c>
      <c r="J90" s="170" t="s">
        <v>98</v>
      </c>
      <c r="K90" s="170" t="s">
        <v>1757</v>
      </c>
      <c r="L90" s="170" t="s">
        <v>315</v>
      </c>
      <c r="M90"/>
    </row>
    <row r="91" spans="1:13" ht="15" x14ac:dyDescent="0.25">
      <c r="A91">
        <v>73</v>
      </c>
      <c r="B91" s="172">
        <v>42923</v>
      </c>
      <c r="C91" t="s">
        <v>97</v>
      </c>
      <c r="D91" s="173"/>
      <c r="E91" s="174">
        <v>116.78</v>
      </c>
      <c r="F91" s="173">
        <f>+D91*0.02</f>
        <v>0</v>
      </c>
      <c r="G91" s="174">
        <f>+E91*0.02</f>
        <v>2.3355999999999999</v>
      </c>
      <c r="H91" s="173">
        <f>+D91-F91</f>
        <v>0</v>
      </c>
      <c r="I91" s="174">
        <f>+E91-G91</f>
        <v>114.4444</v>
      </c>
      <c r="J91" s="175">
        <v>568.87</v>
      </c>
      <c r="K91" s="170" t="s">
        <v>1769</v>
      </c>
      <c r="L91"/>
      <c r="M91"/>
    </row>
    <row r="92" spans="1:13" ht="15" x14ac:dyDescent="0.25">
      <c r="A92">
        <f>+A91+1</f>
        <v>74</v>
      </c>
      <c r="B92" s="172">
        <v>42923</v>
      </c>
      <c r="C92" t="s">
        <v>97</v>
      </c>
      <c r="D92" s="173">
        <v>10231.469999999999</v>
      </c>
      <c r="E92" s="174"/>
      <c r="F92" s="173">
        <f>+D92*0.02</f>
        <v>204.6294</v>
      </c>
      <c r="G92" s="174">
        <f t="shared" ref="G92:G96" si="21">+E92*0.02</f>
        <v>0</v>
      </c>
      <c r="H92" s="173">
        <f>+D92-F92</f>
        <v>10026.8406</v>
      </c>
      <c r="I92" s="174">
        <f t="shared" ref="I92:I96" si="22">+E92-G92</f>
        <v>0</v>
      </c>
      <c r="J92" s="175">
        <v>568.87</v>
      </c>
      <c r="K92" s="170" t="s">
        <v>1769</v>
      </c>
      <c r="L92"/>
      <c r="M92"/>
    </row>
    <row r="93" spans="1:13" ht="15" x14ac:dyDescent="0.25">
      <c r="A93">
        <f t="shared" ref="A93:A97" si="23">+A92+1</f>
        <v>75</v>
      </c>
      <c r="B93" s="172">
        <v>42930</v>
      </c>
      <c r="C93" t="s">
        <v>97</v>
      </c>
      <c r="D93" s="173">
        <v>5323.03</v>
      </c>
      <c r="E93" s="174"/>
      <c r="F93" s="173">
        <f t="shared" ref="F93:F97" si="24">+D93*0.02</f>
        <v>106.4606</v>
      </c>
      <c r="G93" s="174">
        <f t="shared" si="21"/>
        <v>0</v>
      </c>
      <c r="H93" s="173">
        <f t="shared" ref="H93:H97" si="25">+D93-F93</f>
        <v>5216.5693999999994</v>
      </c>
      <c r="I93" s="174">
        <f t="shared" si="22"/>
        <v>0</v>
      </c>
      <c r="J93" s="175">
        <v>568.87</v>
      </c>
      <c r="K93" s="170" t="s">
        <v>1769</v>
      </c>
      <c r="L93"/>
      <c r="M93"/>
    </row>
    <row r="94" spans="1:13" ht="15" x14ac:dyDescent="0.25">
      <c r="A94">
        <f t="shared" si="23"/>
        <v>76</v>
      </c>
      <c r="B94" s="172">
        <v>42930</v>
      </c>
      <c r="C94" t="s">
        <v>97</v>
      </c>
      <c r="D94" s="173"/>
      <c r="E94" s="174">
        <v>915.6</v>
      </c>
      <c r="F94" s="173">
        <f t="shared" si="24"/>
        <v>0</v>
      </c>
      <c r="G94" s="174">
        <f t="shared" si="21"/>
        <v>18.312000000000001</v>
      </c>
      <c r="H94" s="173">
        <f t="shared" si="25"/>
        <v>0</v>
      </c>
      <c r="I94" s="174">
        <f t="shared" si="22"/>
        <v>897.28800000000001</v>
      </c>
      <c r="J94" s="175">
        <v>568.87</v>
      </c>
      <c r="K94" s="170" t="s">
        <v>1769</v>
      </c>
      <c r="L94"/>
      <c r="M94"/>
    </row>
    <row r="95" spans="1:13" ht="15" x14ac:dyDescent="0.25">
      <c r="A95">
        <f t="shared" si="23"/>
        <v>77</v>
      </c>
      <c r="B95" s="172">
        <v>42937</v>
      </c>
      <c r="C95" t="s">
        <v>97</v>
      </c>
      <c r="D95" s="173">
        <v>7164.45</v>
      </c>
      <c r="E95" s="174"/>
      <c r="F95" s="173">
        <f t="shared" si="24"/>
        <v>143.28899999999999</v>
      </c>
      <c r="G95" s="174">
        <f t="shared" si="21"/>
        <v>0</v>
      </c>
      <c r="H95" s="173">
        <f t="shared" si="25"/>
        <v>7021.1610000000001</v>
      </c>
      <c r="I95" s="174">
        <f t="shared" si="22"/>
        <v>0</v>
      </c>
      <c r="J95" s="175">
        <v>568.87</v>
      </c>
      <c r="K95" s="170" t="s">
        <v>1769</v>
      </c>
      <c r="L95"/>
      <c r="M95"/>
    </row>
    <row r="96" spans="1:13" ht="15" x14ac:dyDescent="0.25">
      <c r="A96">
        <f t="shared" si="23"/>
        <v>78</v>
      </c>
      <c r="B96" s="172">
        <v>42937</v>
      </c>
      <c r="C96" t="s">
        <v>97</v>
      </c>
      <c r="D96" s="173"/>
      <c r="E96" s="174">
        <v>105.58</v>
      </c>
      <c r="F96" s="173">
        <f t="shared" si="24"/>
        <v>0</v>
      </c>
      <c r="G96" s="174">
        <f t="shared" si="21"/>
        <v>2.1116000000000001</v>
      </c>
      <c r="H96" s="173">
        <f t="shared" si="25"/>
        <v>0</v>
      </c>
      <c r="I96" s="174">
        <f t="shared" si="22"/>
        <v>103.4684</v>
      </c>
      <c r="J96" s="175">
        <v>568.87</v>
      </c>
      <c r="K96" s="170" t="s">
        <v>1769</v>
      </c>
      <c r="L96"/>
      <c r="M96"/>
    </row>
    <row r="97" spans="1:13" ht="15" x14ac:dyDescent="0.25">
      <c r="A97">
        <f t="shared" si="23"/>
        <v>79</v>
      </c>
      <c r="B97" s="172">
        <v>42944</v>
      </c>
      <c r="C97" t="s">
        <v>97</v>
      </c>
      <c r="D97" s="173">
        <v>3777.87</v>
      </c>
      <c r="E97" s="174"/>
      <c r="F97" s="173">
        <f t="shared" si="24"/>
        <v>75.557400000000001</v>
      </c>
      <c r="G97" s="174"/>
      <c r="H97" s="173">
        <f t="shared" si="25"/>
        <v>3702.3125999999997</v>
      </c>
      <c r="I97" s="174"/>
      <c r="J97" s="175">
        <v>568.87</v>
      </c>
      <c r="K97" s="170" t="s">
        <v>1769</v>
      </c>
      <c r="L97"/>
      <c r="M97"/>
    </row>
    <row r="98" spans="1:13" ht="15" x14ac:dyDescent="0.25">
      <c r="A98" t="s">
        <v>81</v>
      </c>
      <c r="B98" s="78"/>
      <c r="C98"/>
      <c r="D98" s="75">
        <f>SUM(D91:D97)</f>
        <v>26496.82</v>
      </c>
      <c r="E98" s="75">
        <f t="shared" ref="E98:I98" si="26">SUM(E91:E97)</f>
        <v>1137.96</v>
      </c>
      <c r="F98" s="75">
        <f t="shared" si="26"/>
        <v>529.93640000000005</v>
      </c>
      <c r="G98" s="75">
        <f t="shared" si="26"/>
        <v>22.7592</v>
      </c>
      <c r="H98" s="75">
        <f t="shared" si="26"/>
        <v>25966.883600000001</v>
      </c>
      <c r="I98" s="75">
        <f t="shared" si="26"/>
        <v>1115.2008000000001</v>
      </c>
      <c r="J98" s="75"/>
      <c r="K98" s="75"/>
      <c r="L98" s="75">
        <f>SUM(L84:L97)</f>
        <v>29777.987743999998</v>
      </c>
      <c r="M98" s="75"/>
    </row>
    <row r="99" spans="1:13" ht="15" x14ac:dyDescent="0.25">
      <c r="A99"/>
      <c r="B99" s="78"/>
      <c r="C99"/>
      <c r="D99" s="75"/>
      <c r="E99" s="75"/>
      <c r="F99" s="75">
        <f>+G98*J94+F98</f>
        <v>13476.962504000001</v>
      </c>
      <c r="G99" s="75"/>
      <c r="H99" s="75"/>
      <c r="I99" s="75"/>
      <c r="J99" s="75"/>
      <c r="K99" s="75"/>
      <c r="L99" s="75"/>
      <c r="M99" s="75"/>
    </row>
    <row r="100" spans="1:13" ht="15" x14ac:dyDescent="0.25">
      <c r="A100"/>
      <c r="B100" s="78"/>
      <c r="C100"/>
      <c r="D100" s="75" t="s">
        <v>1770</v>
      </c>
      <c r="E100" s="75">
        <f>+D98+E98*J91</f>
        <v>673848.12520000001</v>
      </c>
      <c r="F100" s="75"/>
      <c r="G100" s="75"/>
      <c r="H100" s="75"/>
      <c r="I100" s="75"/>
      <c r="J100" s="75"/>
      <c r="K100" s="75"/>
      <c r="L100" s="75"/>
      <c r="M100" s="75"/>
    </row>
    <row r="101" spans="1:13" ht="15" x14ac:dyDescent="0.25">
      <c r="A101"/>
      <c r="B101" s="78"/>
      <c r="C101"/>
      <c r="D101" s="75" t="s">
        <v>211</v>
      </c>
      <c r="E101" s="75">
        <f>+F98+G98*J96</f>
        <v>13476.962504000001</v>
      </c>
      <c r="F101" s="75"/>
      <c r="G101" s="75"/>
      <c r="H101" s="75"/>
      <c r="I101" s="75"/>
      <c r="J101" s="75"/>
      <c r="K101" s="75"/>
      <c r="L101" s="75"/>
      <c r="M101" s="75"/>
    </row>
    <row r="102" spans="1:13" ht="15" x14ac:dyDescent="0.25">
      <c r="A102" s="75"/>
      <c r="B102" s="78"/>
      <c r="C102"/>
      <c r="D102" s="75" t="s">
        <v>212</v>
      </c>
      <c r="E102" s="75">
        <f>+E100-E101</f>
        <v>660371.16269599996</v>
      </c>
      <c r="F102" s="75"/>
      <c r="G102" s="75"/>
      <c r="H102" s="75"/>
      <c r="I102" s="75"/>
      <c r="J102" s="75"/>
      <c r="K102" s="75"/>
      <c r="L102" s="75"/>
      <c r="M102" s="75"/>
    </row>
    <row r="103" spans="1:13" ht="15" x14ac:dyDescent="0.25">
      <c r="A103"/>
      <c r="B103"/>
      <c r="C103"/>
      <c r="D103" s="75"/>
      <c r="E103" s="75"/>
      <c r="F103" s="75"/>
      <c r="G103" s="75"/>
      <c r="H103" s="75"/>
      <c r="I103" s="75"/>
      <c r="J103" s="75"/>
      <c r="K103" s="75"/>
      <c r="L103" s="75">
        <f>+L27+L38+L54+L64+L78+L98</f>
        <v>32275.261743999999</v>
      </c>
      <c r="M103"/>
    </row>
    <row r="104" spans="1:13" ht="15" x14ac:dyDescent="0.25">
      <c r="A104"/>
      <c r="B104"/>
      <c r="C104"/>
      <c r="D104" s="75"/>
      <c r="E104" s="75"/>
      <c r="F104" s="173"/>
      <c r="G104" s="75"/>
      <c r="H104" s="75"/>
      <c r="I104" s="75"/>
      <c r="J104" s="175"/>
      <c r="K104" s="75"/>
      <c r="L104"/>
      <c r="M104"/>
    </row>
    <row r="105" spans="1:13" ht="15" x14ac:dyDescent="0.25">
      <c r="A105"/>
      <c r="B105"/>
      <c r="C105"/>
      <c r="D105" s="75"/>
      <c r="E105" s="75"/>
      <c r="F105" s="75"/>
      <c r="G105" s="75"/>
      <c r="H105" s="75"/>
      <c r="I105" s="75"/>
      <c r="J105" s="175"/>
      <c r="K105" s="75"/>
      <c r="L105"/>
      <c r="M105"/>
    </row>
    <row r="106" spans="1:13" ht="15" x14ac:dyDescent="0.25">
      <c r="A106" s="169" t="s">
        <v>102</v>
      </c>
      <c r="B106" s="169" t="s">
        <v>96</v>
      </c>
      <c r="C106" s="169" t="s">
        <v>101</v>
      </c>
      <c r="D106" s="170" t="s">
        <v>100</v>
      </c>
      <c r="E106" s="170" t="s">
        <v>99</v>
      </c>
      <c r="F106" s="170" t="s">
        <v>206</v>
      </c>
      <c r="G106" s="170" t="s">
        <v>207</v>
      </c>
      <c r="H106" s="170" t="s">
        <v>208</v>
      </c>
      <c r="I106" s="171" t="s">
        <v>209</v>
      </c>
      <c r="J106" s="170" t="s">
        <v>98</v>
      </c>
      <c r="K106" s="170" t="s">
        <v>1757</v>
      </c>
      <c r="L106" s="170" t="s">
        <v>315</v>
      </c>
      <c r="M106"/>
    </row>
    <row r="107" spans="1:13" ht="15" x14ac:dyDescent="0.25">
      <c r="A107">
        <v>80</v>
      </c>
      <c r="B107" s="78">
        <v>42951</v>
      </c>
      <c r="C107" t="s">
        <v>97</v>
      </c>
      <c r="D107" s="173">
        <v>10699.81</v>
      </c>
      <c r="E107" s="174"/>
      <c r="F107" s="173">
        <f>+D107*0.02</f>
        <v>213.99619999999999</v>
      </c>
      <c r="G107" s="174"/>
      <c r="H107" s="173">
        <f>+D107-F107</f>
        <v>10485.8138</v>
      </c>
      <c r="I107" s="174"/>
      <c r="J107" s="175">
        <v>571.91</v>
      </c>
      <c r="K107" s="170" t="s">
        <v>1769</v>
      </c>
      <c r="L107"/>
      <c r="M107"/>
    </row>
    <row r="108" spans="1:13" ht="15" x14ac:dyDescent="0.25">
      <c r="A108">
        <f>+A107+1</f>
        <v>81</v>
      </c>
      <c r="B108" s="78">
        <v>42957</v>
      </c>
      <c r="C108" t="s">
        <v>97</v>
      </c>
      <c r="D108" s="173"/>
      <c r="E108" s="174">
        <v>192.13</v>
      </c>
      <c r="F108" s="173">
        <f t="shared" ref="F108:F112" si="27">+D108*0.02</f>
        <v>0</v>
      </c>
      <c r="G108" s="174"/>
      <c r="H108" s="173">
        <f t="shared" ref="H108:H112" si="28">+D108-F108</f>
        <v>0</v>
      </c>
      <c r="I108" s="174">
        <v>192.13</v>
      </c>
      <c r="J108" s="175">
        <v>571.91</v>
      </c>
      <c r="K108" s="170" t="s">
        <v>1769</v>
      </c>
      <c r="L108"/>
      <c r="M108"/>
    </row>
    <row r="109" spans="1:13" ht="15" x14ac:dyDescent="0.25">
      <c r="A109">
        <f t="shared" ref="A109:A111" si="29">+A108+1</f>
        <v>82</v>
      </c>
      <c r="B109" s="78">
        <v>42965</v>
      </c>
      <c r="C109" t="s">
        <v>97</v>
      </c>
      <c r="D109" s="173">
        <v>12698.17</v>
      </c>
      <c r="E109" s="174"/>
      <c r="F109" s="173">
        <f t="shared" si="27"/>
        <v>253.96340000000001</v>
      </c>
      <c r="G109" s="174"/>
      <c r="H109" s="173">
        <f t="shared" si="28"/>
        <v>12444.2066</v>
      </c>
      <c r="I109" s="174"/>
      <c r="J109" s="175">
        <v>571.91</v>
      </c>
      <c r="K109" s="170" t="s">
        <v>1769</v>
      </c>
      <c r="L109"/>
      <c r="M109"/>
    </row>
    <row r="110" spans="1:13" ht="15" x14ac:dyDescent="0.25">
      <c r="A110">
        <f t="shared" si="29"/>
        <v>83</v>
      </c>
      <c r="B110" s="78">
        <v>42965</v>
      </c>
      <c r="C110" t="s">
        <v>97</v>
      </c>
      <c r="D110" s="173"/>
      <c r="E110" s="174">
        <v>319.88</v>
      </c>
      <c r="F110" s="173">
        <f t="shared" si="27"/>
        <v>0</v>
      </c>
      <c r="G110" s="174">
        <f>+E110*0.02</f>
        <v>6.3975999999999997</v>
      </c>
      <c r="H110" s="173">
        <f t="shared" si="28"/>
        <v>0</v>
      </c>
      <c r="I110" s="174">
        <f>+E110-G110</f>
        <v>313.48239999999998</v>
      </c>
      <c r="J110" s="175">
        <v>571.91</v>
      </c>
      <c r="K110" s="170" t="s">
        <v>1769</v>
      </c>
      <c r="L110"/>
      <c r="M110"/>
    </row>
    <row r="111" spans="1:13" ht="15" x14ac:dyDescent="0.25">
      <c r="A111">
        <f t="shared" si="29"/>
        <v>84</v>
      </c>
      <c r="B111" s="78">
        <v>42972</v>
      </c>
      <c r="C111" t="s">
        <v>97</v>
      </c>
      <c r="D111" s="173"/>
      <c r="E111" s="174">
        <v>31.01</v>
      </c>
      <c r="F111" s="173">
        <f t="shared" si="27"/>
        <v>0</v>
      </c>
      <c r="G111" s="174">
        <f>+E111*0.02</f>
        <v>0.62020000000000008</v>
      </c>
      <c r="H111" s="173">
        <f t="shared" si="28"/>
        <v>0</v>
      </c>
      <c r="I111" s="174">
        <f>+E111-G111</f>
        <v>30.389800000000001</v>
      </c>
      <c r="J111" s="175">
        <v>571.91</v>
      </c>
      <c r="K111" s="170" t="s">
        <v>1769</v>
      </c>
      <c r="L111"/>
      <c r="M111"/>
    </row>
    <row r="112" spans="1:13" ht="15" x14ac:dyDescent="0.25">
      <c r="A112">
        <f>+A111+1</f>
        <v>85</v>
      </c>
      <c r="B112" s="78">
        <v>42972</v>
      </c>
      <c r="C112" t="s">
        <v>97</v>
      </c>
      <c r="D112" s="173">
        <v>23019.82</v>
      </c>
      <c r="E112" s="174"/>
      <c r="F112" s="173">
        <f t="shared" si="27"/>
        <v>460.39640000000003</v>
      </c>
      <c r="G112" s="174"/>
      <c r="H112" s="173">
        <f t="shared" si="28"/>
        <v>22559.423599999998</v>
      </c>
      <c r="I112" s="174"/>
      <c r="J112" s="175">
        <v>571.91</v>
      </c>
      <c r="K112" s="170" t="s">
        <v>1769</v>
      </c>
      <c r="L112"/>
      <c r="M112"/>
    </row>
    <row r="113" spans="1:13" ht="15" x14ac:dyDescent="0.25">
      <c r="A113" t="s">
        <v>81</v>
      </c>
      <c r="B113" s="78"/>
      <c r="C113"/>
      <c r="D113" s="75">
        <f>SUM(D107:D112)</f>
        <v>46417.8</v>
      </c>
      <c r="E113" s="75">
        <f t="shared" ref="E113:I113" si="30">SUM(E107:E112)</f>
        <v>543.02</v>
      </c>
      <c r="F113" s="75">
        <f t="shared" si="30"/>
        <v>928.35599999999999</v>
      </c>
      <c r="G113" s="75">
        <f t="shared" si="30"/>
        <v>7.0177999999999994</v>
      </c>
      <c r="H113" s="75">
        <f t="shared" si="30"/>
        <v>45489.444000000003</v>
      </c>
      <c r="I113" s="75">
        <f t="shared" si="30"/>
        <v>536.00220000000002</v>
      </c>
      <c r="J113" s="75"/>
      <c r="K113" s="75"/>
      <c r="L113" s="75">
        <f>SUM(L99:L112)</f>
        <v>32275.261743999999</v>
      </c>
      <c r="M113" s="75"/>
    </row>
    <row r="114" spans="1:13" ht="15" x14ac:dyDescent="0.25">
      <c r="A114"/>
      <c r="B114" s="78"/>
      <c r="C114"/>
      <c r="D114" s="75"/>
      <c r="E114" s="75"/>
      <c r="F114" s="75">
        <f>+G113*J109+F113</f>
        <v>4941.9059979999993</v>
      </c>
      <c r="G114" s="75"/>
      <c r="H114" s="75"/>
      <c r="I114" s="75"/>
      <c r="J114" s="75"/>
      <c r="K114" s="75"/>
      <c r="L114" s="75"/>
      <c r="M114" s="75"/>
    </row>
    <row r="115" spans="1:13" ht="15" x14ac:dyDescent="0.25">
      <c r="A115"/>
      <c r="B115" s="78"/>
      <c r="C115"/>
      <c r="D115" s="75" t="s">
        <v>1770</v>
      </c>
      <c r="E115" s="75">
        <f>+D113+E113*J107</f>
        <v>356976.36819999997</v>
      </c>
      <c r="F115" s="75"/>
      <c r="G115" s="75"/>
      <c r="H115" s="75"/>
      <c r="I115" s="75"/>
      <c r="J115" s="75"/>
      <c r="K115" s="75"/>
      <c r="L115" s="75"/>
      <c r="M115" s="75"/>
    </row>
    <row r="116" spans="1:13" ht="15" x14ac:dyDescent="0.25">
      <c r="A116"/>
      <c r="B116" s="78"/>
      <c r="C116"/>
      <c r="D116" s="75" t="s">
        <v>211</v>
      </c>
      <c r="E116" s="75">
        <f>+F113+G113*J111</f>
        <v>4941.9059979999993</v>
      </c>
      <c r="F116" s="75"/>
      <c r="G116" s="75"/>
      <c r="H116" s="75"/>
      <c r="I116" s="75"/>
      <c r="J116" s="75"/>
      <c r="K116" s="75"/>
      <c r="L116" s="75"/>
      <c r="M116" s="75"/>
    </row>
    <row r="117" spans="1:13" ht="15" x14ac:dyDescent="0.25">
      <c r="A117" s="75"/>
      <c r="B117" s="78"/>
      <c r="C117"/>
      <c r="D117" s="75" t="s">
        <v>212</v>
      </c>
      <c r="E117" s="75">
        <f>+E115-E116</f>
        <v>352034.46220199997</v>
      </c>
      <c r="F117" s="75"/>
      <c r="G117" s="75"/>
      <c r="H117" s="75"/>
      <c r="I117" s="75"/>
      <c r="J117" s="75"/>
      <c r="K117" s="75"/>
      <c r="L117" s="75"/>
      <c r="M117" s="75"/>
    </row>
    <row r="118" spans="1:13" ht="15" x14ac:dyDescent="0.25">
      <c r="A118"/>
      <c r="B118"/>
      <c r="C118"/>
      <c r="D118" s="75"/>
      <c r="E118" s="75"/>
      <c r="F118" s="75"/>
      <c r="G118" s="75"/>
      <c r="H118" s="173"/>
      <c r="I118" s="174"/>
      <c r="J118" s="75"/>
      <c r="K118" s="75"/>
      <c r="L118"/>
      <c r="M118"/>
    </row>
    <row r="119" spans="1:13" ht="15" x14ac:dyDescent="0.25">
      <c r="A119"/>
      <c r="B119"/>
      <c r="C119"/>
      <c r="D119" s="75"/>
      <c r="E119" s="75"/>
      <c r="F119" s="75"/>
      <c r="G119" s="75"/>
      <c r="H119" s="75"/>
      <c r="I119" s="75"/>
      <c r="J119" s="75"/>
      <c r="K119" s="75"/>
      <c r="L119"/>
      <c r="M119"/>
    </row>
    <row r="120" spans="1:13" ht="15" x14ac:dyDescent="0.25">
      <c r="A120" s="169" t="s">
        <v>102</v>
      </c>
      <c r="B120" s="169" t="s">
        <v>96</v>
      </c>
      <c r="C120" s="169" t="s">
        <v>101</v>
      </c>
      <c r="D120" s="170" t="s">
        <v>100</v>
      </c>
      <c r="E120" s="170" t="s">
        <v>99</v>
      </c>
      <c r="F120" s="170" t="s">
        <v>206</v>
      </c>
      <c r="G120" s="170" t="s">
        <v>207</v>
      </c>
      <c r="H120" s="170" t="s">
        <v>208</v>
      </c>
      <c r="I120" s="170" t="s">
        <v>209</v>
      </c>
      <c r="J120" s="170" t="s">
        <v>98</v>
      </c>
      <c r="K120" s="170" t="s">
        <v>1757</v>
      </c>
      <c r="L120" s="169" t="s">
        <v>315</v>
      </c>
      <c r="M120"/>
    </row>
    <row r="121" spans="1:13" ht="15" x14ac:dyDescent="0.25">
      <c r="A121">
        <v>86</v>
      </c>
      <c r="B121" s="78">
        <v>42979</v>
      </c>
      <c r="C121" t="s">
        <v>97</v>
      </c>
      <c r="D121" s="173">
        <v>0</v>
      </c>
      <c r="E121" s="174">
        <v>16.34</v>
      </c>
      <c r="F121" s="173">
        <f>+D121*0.02</f>
        <v>0</v>
      </c>
      <c r="G121" s="174">
        <f t="shared" ref="G121:G127" si="31">+E121*0.02</f>
        <v>0.32679999999999998</v>
      </c>
      <c r="H121" s="173">
        <f>+D121-F121</f>
        <v>0</v>
      </c>
      <c r="I121" s="174">
        <f>+E121-G121</f>
        <v>16.013200000000001</v>
      </c>
      <c r="J121" s="175">
        <v>568.33000000000004</v>
      </c>
      <c r="K121" s="170" t="s">
        <v>1769</v>
      </c>
      <c r="L121"/>
      <c r="M121"/>
    </row>
    <row r="122" spans="1:13" ht="15" x14ac:dyDescent="0.25">
      <c r="A122">
        <f>+A121+1</f>
        <v>87</v>
      </c>
      <c r="B122" s="78">
        <v>42986</v>
      </c>
      <c r="C122" t="s">
        <v>97</v>
      </c>
      <c r="D122" s="173">
        <v>0</v>
      </c>
      <c r="E122" s="174">
        <v>16.170000000000002</v>
      </c>
      <c r="F122" s="173">
        <f t="shared" ref="F122:F128" si="32">+D122*0.02</f>
        <v>0</v>
      </c>
      <c r="G122" s="174">
        <f t="shared" si="31"/>
        <v>0.32340000000000002</v>
      </c>
      <c r="H122" s="173">
        <f t="shared" ref="H122:I128" si="33">+D122-F122</f>
        <v>0</v>
      </c>
      <c r="I122" s="174">
        <f t="shared" si="33"/>
        <v>15.846600000000002</v>
      </c>
      <c r="J122" s="175">
        <v>568.33000000000004</v>
      </c>
      <c r="K122" s="170" t="s">
        <v>1769</v>
      </c>
      <c r="L122"/>
      <c r="M122"/>
    </row>
    <row r="123" spans="1:13" ht="15" x14ac:dyDescent="0.25">
      <c r="A123">
        <f t="shared" ref="A123:A128" si="34">+A122+1</f>
        <v>88</v>
      </c>
      <c r="B123" s="78">
        <v>42986</v>
      </c>
      <c r="C123" t="s">
        <v>97</v>
      </c>
      <c r="D123" s="173">
        <v>51215.54</v>
      </c>
      <c r="E123" s="174">
        <v>0</v>
      </c>
      <c r="F123" s="173">
        <f t="shared" si="32"/>
        <v>1024.3108</v>
      </c>
      <c r="G123" s="174">
        <f t="shared" si="31"/>
        <v>0</v>
      </c>
      <c r="H123" s="173">
        <f>+D123-F123</f>
        <v>50191.229200000002</v>
      </c>
      <c r="I123" s="174">
        <f t="shared" si="33"/>
        <v>0</v>
      </c>
      <c r="J123" s="175">
        <v>568.33000000000004</v>
      </c>
      <c r="K123" s="170" t="s">
        <v>1769</v>
      </c>
      <c r="L123"/>
      <c r="M123"/>
    </row>
    <row r="124" spans="1:13" ht="15" x14ac:dyDescent="0.25">
      <c r="A124">
        <f t="shared" si="34"/>
        <v>89</v>
      </c>
      <c r="B124" s="78">
        <v>42992</v>
      </c>
      <c r="C124" t="s">
        <v>97</v>
      </c>
      <c r="D124" s="173">
        <v>5323.03</v>
      </c>
      <c r="E124" s="174">
        <v>0</v>
      </c>
      <c r="F124" s="173">
        <f t="shared" si="32"/>
        <v>106.4606</v>
      </c>
      <c r="G124" s="174">
        <f>+E124*0.02</f>
        <v>0</v>
      </c>
      <c r="H124" s="173">
        <f>+D124-F124</f>
        <v>5216.5693999999994</v>
      </c>
      <c r="I124" s="174">
        <f>+E124-G124</f>
        <v>0</v>
      </c>
      <c r="J124" s="175">
        <v>568.33000000000004</v>
      </c>
      <c r="K124" s="170" t="s">
        <v>1769</v>
      </c>
      <c r="L124"/>
      <c r="M124"/>
    </row>
    <row r="125" spans="1:13" ht="15" x14ac:dyDescent="0.25">
      <c r="A125">
        <f t="shared" si="34"/>
        <v>90</v>
      </c>
      <c r="B125" s="78">
        <v>43000</v>
      </c>
      <c r="C125" t="s">
        <v>97</v>
      </c>
      <c r="D125" s="173">
        <v>10942.32</v>
      </c>
      <c r="E125" s="174">
        <v>0</v>
      </c>
      <c r="F125" s="173">
        <f t="shared" si="32"/>
        <v>218.84639999999999</v>
      </c>
      <c r="G125" s="174">
        <f t="shared" si="31"/>
        <v>0</v>
      </c>
      <c r="H125" s="173">
        <f t="shared" si="33"/>
        <v>10723.473599999999</v>
      </c>
      <c r="I125" s="174">
        <f>+E125-G125</f>
        <v>0</v>
      </c>
      <c r="J125" s="175">
        <v>568.33000000000004</v>
      </c>
      <c r="K125" s="170" t="s">
        <v>1769</v>
      </c>
      <c r="L125"/>
      <c r="M125"/>
    </row>
    <row r="126" spans="1:13" ht="15" x14ac:dyDescent="0.25">
      <c r="A126">
        <f t="shared" si="34"/>
        <v>91</v>
      </c>
      <c r="B126" s="78">
        <v>42980</v>
      </c>
      <c r="C126" t="s">
        <v>97</v>
      </c>
      <c r="D126" s="173">
        <v>0</v>
      </c>
      <c r="E126" s="174">
        <v>7.23</v>
      </c>
      <c r="F126" s="173">
        <f t="shared" si="32"/>
        <v>0</v>
      </c>
      <c r="G126" s="174">
        <v>0</v>
      </c>
      <c r="H126" s="173">
        <f t="shared" si="33"/>
        <v>0</v>
      </c>
      <c r="I126" s="174">
        <f t="shared" si="33"/>
        <v>7.23</v>
      </c>
      <c r="J126" s="175">
        <v>568.33000000000004</v>
      </c>
      <c r="K126" s="170" t="s">
        <v>1769</v>
      </c>
      <c r="L126"/>
      <c r="M126"/>
    </row>
    <row r="127" spans="1:13" ht="15" x14ac:dyDescent="0.25">
      <c r="A127" s="138">
        <f t="shared" si="34"/>
        <v>92</v>
      </c>
      <c r="B127" s="176">
        <v>43007</v>
      </c>
      <c r="C127" s="138" t="s">
        <v>97</v>
      </c>
      <c r="D127" s="177">
        <v>6699.24</v>
      </c>
      <c r="E127" s="178">
        <v>0</v>
      </c>
      <c r="F127" s="177">
        <f t="shared" si="32"/>
        <v>133.98480000000001</v>
      </c>
      <c r="G127" s="178">
        <f t="shared" si="31"/>
        <v>0</v>
      </c>
      <c r="H127" s="177">
        <f t="shared" si="33"/>
        <v>6565.2551999999996</v>
      </c>
      <c r="I127" s="178">
        <f t="shared" si="33"/>
        <v>0</v>
      </c>
      <c r="J127" s="175">
        <v>568.33000000000004</v>
      </c>
      <c r="K127" s="179" t="s">
        <v>1771</v>
      </c>
      <c r="L127"/>
      <c r="M127"/>
    </row>
    <row r="128" spans="1:13" ht="15" x14ac:dyDescent="0.25">
      <c r="A128" s="138">
        <f t="shared" si="34"/>
        <v>93</v>
      </c>
      <c r="B128" s="176">
        <v>43007</v>
      </c>
      <c r="C128" s="138" t="s">
        <v>97</v>
      </c>
      <c r="D128" s="177">
        <v>0</v>
      </c>
      <c r="E128" s="178">
        <v>64.84</v>
      </c>
      <c r="F128" s="177">
        <f t="shared" si="32"/>
        <v>0</v>
      </c>
      <c r="G128" s="178">
        <f>+E128*0.02</f>
        <v>1.2968000000000002</v>
      </c>
      <c r="H128" s="177">
        <f t="shared" si="33"/>
        <v>0</v>
      </c>
      <c r="I128" s="178">
        <f t="shared" si="33"/>
        <v>63.543200000000006</v>
      </c>
      <c r="J128" s="175">
        <v>568.33000000000004</v>
      </c>
      <c r="K128" s="179" t="s">
        <v>1771</v>
      </c>
      <c r="L128"/>
      <c r="M128"/>
    </row>
    <row r="129" spans="1:13" ht="15" x14ac:dyDescent="0.25">
      <c r="A129" t="s">
        <v>81</v>
      </c>
      <c r="B129" s="78"/>
      <c r="C129"/>
      <c r="D129" s="75">
        <f>SUM(D121:D128)</f>
        <v>74180.13</v>
      </c>
      <c r="E129" s="75">
        <f t="shared" ref="E129:I129" si="35">SUM(E121:E128)</f>
        <v>104.58000000000001</v>
      </c>
      <c r="F129" s="75">
        <f t="shared" si="35"/>
        <v>1483.6025999999999</v>
      </c>
      <c r="G129" s="75">
        <f t="shared" si="35"/>
        <v>1.9470000000000001</v>
      </c>
      <c r="H129" s="75">
        <f t="shared" si="35"/>
        <v>72696.527400000006</v>
      </c>
      <c r="I129" s="75">
        <f t="shared" si="35"/>
        <v>102.63300000000001</v>
      </c>
      <c r="J129" s="75"/>
      <c r="K129" s="75"/>
      <c r="L129" s="75">
        <f>SUM(L115:L128)</f>
        <v>0</v>
      </c>
      <c r="M129" s="75"/>
    </row>
    <row r="130" spans="1:13" ht="15" x14ac:dyDescent="0.25">
      <c r="A130"/>
      <c r="B130" s="78"/>
      <c r="C130"/>
      <c r="D130" s="75"/>
      <c r="E130" s="75"/>
      <c r="F130" s="75">
        <f>+G129*J125+F129</f>
        <v>2590.14111</v>
      </c>
      <c r="G130" s="75"/>
      <c r="H130" s="75"/>
      <c r="I130" s="75"/>
      <c r="J130" s="75"/>
      <c r="K130" s="75"/>
      <c r="L130" s="75"/>
      <c r="M130" s="75"/>
    </row>
    <row r="131" spans="1:13" ht="15" x14ac:dyDescent="0.25">
      <c r="A131"/>
      <c r="B131" s="78"/>
      <c r="C131"/>
      <c r="D131" s="75" t="s">
        <v>1770</v>
      </c>
      <c r="E131" s="75">
        <f>+D129+E129*J123</f>
        <v>133616.08140000002</v>
      </c>
      <c r="F131" s="75"/>
      <c r="G131" s="75"/>
      <c r="H131" s="75"/>
      <c r="I131" s="75"/>
      <c r="J131" s="75"/>
      <c r="K131" s="75"/>
      <c r="L131" s="75"/>
      <c r="M131" s="75"/>
    </row>
    <row r="132" spans="1:13" ht="15" x14ac:dyDescent="0.25">
      <c r="A132"/>
      <c r="B132" s="78"/>
      <c r="C132"/>
      <c r="D132" s="75" t="s">
        <v>211</v>
      </c>
      <c r="E132" s="75">
        <f>+F129+G129*J127</f>
        <v>2590.14111</v>
      </c>
      <c r="F132" s="75"/>
      <c r="G132" s="75"/>
      <c r="H132" s="75"/>
      <c r="I132" s="75"/>
      <c r="J132" s="75"/>
      <c r="K132" s="75"/>
      <c r="L132" s="75"/>
      <c r="M132" s="75"/>
    </row>
    <row r="133" spans="1:13" ht="15" x14ac:dyDescent="0.25">
      <c r="A133" s="75"/>
      <c r="B133" s="78"/>
      <c r="C133"/>
      <c r="D133" s="75" t="s">
        <v>212</v>
      </c>
      <c r="E133" s="75">
        <f>+E131-E132</f>
        <v>131025.94029000003</v>
      </c>
      <c r="F133" s="75"/>
      <c r="G133" s="75"/>
      <c r="H133" s="75"/>
      <c r="I133" s="75"/>
      <c r="J133" s="75"/>
      <c r="K133" s="75"/>
      <c r="L133" s="75"/>
      <c r="M133" s="75"/>
    </row>
    <row r="134" spans="1:13" ht="15" x14ac:dyDescent="0.25">
      <c r="A134"/>
      <c r="B134"/>
      <c r="C134"/>
      <c r="D134" s="75"/>
      <c r="E134" s="75"/>
      <c r="F134" s="75"/>
      <c r="G134" s="75"/>
      <c r="H134" s="75"/>
      <c r="I134" s="75"/>
      <c r="J134" s="75"/>
      <c r="K134" s="75"/>
      <c r="L134"/>
      <c r="M134"/>
    </row>
    <row r="135" spans="1:13" ht="15" x14ac:dyDescent="0.25">
      <c r="A135"/>
      <c r="B135"/>
      <c r="C135"/>
      <c r="D135" s="75"/>
      <c r="E135" s="75"/>
      <c r="F135" s="75"/>
      <c r="G135" s="75"/>
      <c r="H135" s="75"/>
      <c r="I135" s="75"/>
      <c r="J135" s="75"/>
      <c r="K135" s="75"/>
      <c r="L135"/>
      <c r="M135"/>
    </row>
    <row r="136" spans="1:13" ht="15" x14ac:dyDescent="0.25">
      <c r="A136"/>
      <c r="B136"/>
      <c r="C136"/>
      <c r="D136" s="75"/>
      <c r="E136" s="75"/>
      <c r="F136" s="75"/>
      <c r="G136" s="75"/>
      <c r="H136" s="75"/>
      <c r="I136" s="75"/>
      <c r="J136" s="75"/>
      <c r="K136" s="75"/>
      <c r="L136"/>
      <c r="M136"/>
    </row>
    <row r="137" spans="1:13" ht="15" x14ac:dyDescent="0.25">
      <c r="A137"/>
      <c r="B137"/>
      <c r="C137"/>
      <c r="D137" s="75"/>
      <c r="E137" s="75"/>
      <c r="F137" s="75"/>
      <c r="G137" s="75"/>
      <c r="H137" s="75"/>
      <c r="I137" s="75"/>
      <c r="J137" s="75"/>
      <c r="K137" s="75"/>
      <c r="L137"/>
      <c r="M137"/>
    </row>
    <row r="138" spans="1:13" ht="15" x14ac:dyDescent="0.25">
      <c r="A138"/>
      <c r="B138"/>
      <c r="C138"/>
      <c r="D138" s="75"/>
      <c r="E138" s="75"/>
      <c r="F138" s="75"/>
      <c r="G138" s="75"/>
      <c r="H138" s="75"/>
      <c r="I138" s="75"/>
      <c r="J138" s="75"/>
      <c r="K138" s="75"/>
      <c r="L138"/>
      <c r="M138"/>
    </row>
    <row r="139" spans="1:13" ht="15" x14ac:dyDescent="0.25">
      <c r="A139"/>
      <c r="B139"/>
      <c r="C139"/>
      <c r="D139" s="75"/>
      <c r="E139" s="75"/>
      <c r="F139" s="75"/>
      <c r="G139" s="75"/>
      <c r="H139" s="75"/>
      <c r="I139" s="75"/>
      <c r="J139" s="75"/>
      <c r="K139" s="75"/>
      <c r="L139"/>
      <c r="M139"/>
    </row>
    <row r="140" spans="1:13" ht="15" x14ac:dyDescent="0.25">
      <c r="A140"/>
      <c r="B140"/>
      <c r="C140"/>
      <c r="D140" s="75"/>
      <c r="E140" s="75"/>
      <c r="F140" s="75"/>
      <c r="G140" s="75"/>
      <c r="H140" s="75"/>
      <c r="I140" s="75"/>
      <c r="J140" s="75"/>
      <c r="K140" s="75"/>
      <c r="L140"/>
      <c r="M140"/>
    </row>
    <row r="141" spans="1:13" ht="15" x14ac:dyDescent="0.25">
      <c r="A141"/>
      <c r="B141"/>
      <c r="C141"/>
      <c r="D141" s="75"/>
      <c r="E141" s="75"/>
      <c r="F141" s="75"/>
      <c r="G141" s="75"/>
      <c r="H141" s="75"/>
      <c r="I141" s="75"/>
      <c r="J141" s="75"/>
      <c r="K141" s="75"/>
      <c r="L141"/>
      <c r="M141"/>
    </row>
    <row r="142" spans="1:13" ht="15" x14ac:dyDescent="0.25">
      <c r="A142"/>
      <c r="B142"/>
      <c r="C142"/>
      <c r="D142" s="75"/>
      <c r="E142" s="75"/>
      <c r="F142" s="75"/>
      <c r="G142" s="75"/>
      <c r="H142" s="75"/>
      <c r="I142" s="75"/>
      <c r="J142" s="75"/>
      <c r="K142" s="75"/>
      <c r="L142"/>
      <c r="M142"/>
    </row>
    <row r="143" spans="1:13" ht="15" x14ac:dyDescent="0.25">
      <c r="A143"/>
      <c r="B143"/>
      <c r="C143"/>
      <c r="D143" s="75"/>
      <c r="E143" s="75"/>
      <c r="F143" s="75"/>
      <c r="G143" s="75"/>
      <c r="H143" s="75"/>
      <c r="I143" s="75"/>
      <c r="J143" s="75"/>
      <c r="K143" s="75"/>
      <c r="L143"/>
      <c r="M143"/>
    </row>
    <row r="144" spans="1:13" ht="15" x14ac:dyDescent="0.25">
      <c r="A144"/>
      <c r="B144"/>
      <c r="C144"/>
      <c r="D144" s="75"/>
      <c r="E144" s="75"/>
      <c r="F144" s="75"/>
      <c r="G144" s="75"/>
      <c r="H144" s="75"/>
      <c r="I144" s="75"/>
      <c r="J144" s="75"/>
      <c r="K144" s="75"/>
      <c r="L144"/>
      <c r="M144"/>
    </row>
    <row r="145" spans="1:13" ht="15" x14ac:dyDescent="0.25">
      <c r="A145"/>
      <c r="B145"/>
      <c r="C145"/>
      <c r="D145" s="75"/>
      <c r="E145" s="75"/>
      <c r="F145" s="75"/>
      <c r="G145" s="75"/>
      <c r="H145" s="75"/>
      <c r="I145" s="75"/>
      <c r="J145" s="75"/>
      <c r="K145" s="75"/>
      <c r="L145"/>
      <c r="M145"/>
    </row>
    <row r="146" spans="1:13" ht="15" x14ac:dyDescent="0.25">
      <c r="A146"/>
      <c r="B146"/>
      <c r="C146"/>
      <c r="D146" s="75"/>
      <c r="E146" s="75"/>
      <c r="F146" s="75"/>
      <c r="G146" s="75"/>
      <c r="H146" s="75"/>
      <c r="I146" s="75"/>
      <c r="J146" s="75"/>
      <c r="K146" s="75"/>
      <c r="L146"/>
      <c r="M146"/>
    </row>
    <row r="147" spans="1:13" ht="15" x14ac:dyDescent="0.25">
      <c r="A147"/>
      <c r="B147"/>
      <c r="C147"/>
      <c r="D147" s="75"/>
      <c r="E147" s="75"/>
      <c r="F147" s="75"/>
      <c r="G147" s="75"/>
      <c r="H147" s="75"/>
      <c r="I147" s="75"/>
      <c r="J147" s="75"/>
      <c r="K147" s="75"/>
      <c r="L147"/>
      <c r="M147"/>
    </row>
    <row r="148" spans="1:13" ht="15" x14ac:dyDescent="0.25">
      <c r="A148"/>
      <c r="B148"/>
      <c r="C148"/>
      <c r="D148" s="75"/>
      <c r="E148" s="75"/>
      <c r="F148" s="75"/>
      <c r="G148" s="75"/>
      <c r="H148" s="75"/>
      <c r="I148" s="75"/>
      <c r="J148" s="75"/>
      <c r="K148" s="75"/>
      <c r="L148"/>
      <c r="M148"/>
    </row>
    <row r="149" spans="1:13" ht="15" x14ac:dyDescent="0.25">
      <c r="A149"/>
      <c r="B149"/>
      <c r="C149"/>
      <c r="D149" s="75"/>
      <c r="E149" s="75"/>
      <c r="F149" s="75"/>
      <c r="G149" s="75"/>
      <c r="H149" s="75"/>
      <c r="I149" s="75"/>
      <c r="J149" s="75"/>
      <c r="K149" s="75"/>
      <c r="L149"/>
      <c r="M149"/>
    </row>
    <row r="150" spans="1:13" ht="15" x14ac:dyDescent="0.25">
      <c r="A150"/>
      <c r="B150"/>
      <c r="C150"/>
      <c r="D150" s="75"/>
      <c r="E150" s="75"/>
      <c r="F150" s="75"/>
      <c r="G150" s="75"/>
      <c r="H150" s="75"/>
      <c r="I150" s="75"/>
      <c r="J150" s="75"/>
      <c r="K150" s="75"/>
      <c r="L150"/>
      <c r="M150"/>
    </row>
    <row r="151" spans="1:13" ht="15" x14ac:dyDescent="0.25">
      <c r="A151"/>
      <c r="B151"/>
      <c r="C151"/>
      <c r="D151" s="75"/>
      <c r="E151" s="75"/>
      <c r="F151" s="75"/>
      <c r="G151" s="75"/>
      <c r="H151" s="75"/>
      <c r="I151" s="75"/>
      <c r="J151" s="75"/>
      <c r="K151" s="75"/>
      <c r="L151"/>
      <c r="M151"/>
    </row>
    <row r="152" spans="1:13" ht="15" x14ac:dyDescent="0.25">
      <c r="A152"/>
      <c r="B152"/>
      <c r="C152"/>
      <c r="D152" s="75"/>
      <c r="E152" s="75"/>
      <c r="F152" s="75"/>
      <c r="G152" s="75"/>
      <c r="H152" s="75"/>
      <c r="I152" s="75"/>
      <c r="J152" s="75"/>
      <c r="K152" s="75"/>
      <c r="L152"/>
      <c r="M152"/>
    </row>
    <row r="153" spans="1:13" ht="15" x14ac:dyDescent="0.25">
      <c r="A153"/>
      <c r="B153"/>
      <c r="C153"/>
      <c r="D153" s="75"/>
      <c r="E153" s="75"/>
      <c r="F153" s="75"/>
      <c r="G153" s="75"/>
      <c r="H153" s="75"/>
      <c r="I153" s="75"/>
      <c r="J153" s="75"/>
      <c r="K153" s="75"/>
      <c r="L153"/>
      <c r="M153"/>
    </row>
    <row r="154" spans="1:13" ht="15" x14ac:dyDescent="0.25">
      <c r="A154"/>
      <c r="B154"/>
      <c r="C154"/>
      <c r="D154" s="75"/>
      <c r="E154" s="75"/>
      <c r="F154" s="75"/>
      <c r="G154" s="75"/>
      <c r="H154" s="75"/>
      <c r="I154" s="75"/>
      <c r="J154" s="75"/>
      <c r="K154" s="75"/>
      <c r="L154"/>
      <c r="M154"/>
    </row>
    <row r="155" spans="1:13" ht="15" x14ac:dyDescent="0.25">
      <c r="A155"/>
      <c r="B155"/>
      <c r="C155"/>
      <c r="D155" s="75"/>
      <c r="E155" s="75"/>
      <c r="F155" s="75"/>
      <c r="G155" s="75"/>
      <c r="H155" s="75"/>
      <c r="I155" s="75"/>
      <c r="J155" s="75"/>
      <c r="K155" s="75"/>
      <c r="L155"/>
      <c r="M155"/>
    </row>
    <row r="156" spans="1:13" ht="15" x14ac:dyDescent="0.25">
      <c r="A156"/>
      <c r="B156"/>
      <c r="C156"/>
      <c r="D156" s="75"/>
      <c r="E156" s="75"/>
      <c r="F156" s="75"/>
      <c r="G156" s="75"/>
      <c r="H156" s="75"/>
      <c r="I156" s="75"/>
      <c r="J156" s="75"/>
      <c r="K156" s="75"/>
      <c r="L156"/>
      <c r="M156"/>
    </row>
    <row r="157" spans="1:13" ht="15" x14ac:dyDescent="0.25">
      <c r="A157"/>
      <c r="B157"/>
      <c r="C157"/>
      <c r="D157" s="75"/>
      <c r="E157" s="75"/>
      <c r="F157" s="75"/>
      <c r="G157" s="75"/>
      <c r="H157" s="75"/>
      <c r="I157" s="75"/>
      <c r="J157" s="75"/>
      <c r="K157" s="75"/>
      <c r="L157"/>
      <c r="M157"/>
    </row>
    <row r="158" spans="1:13" ht="15" x14ac:dyDescent="0.25">
      <c r="A158"/>
      <c r="B158"/>
      <c r="C158"/>
      <c r="D158" s="75"/>
      <c r="E158" s="75"/>
      <c r="F158" s="75"/>
      <c r="G158" s="75"/>
      <c r="H158" s="75"/>
      <c r="I158" s="75"/>
      <c r="J158" s="75"/>
      <c r="K158" s="75"/>
      <c r="L158"/>
      <c r="M158"/>
    </row>
    <row r="159" spans="1:13" ht="15" x14ac:dyDescent="0.25">
      <c r="A159"/>
      <c r="B159"/>
      <c r="C159"/>
      <c r="D159" s="75"/>
      <c r="E159" s="75"/>
      <c r="F159" s="75"/>
      <c r="G159" s="75"/>
      <c r="H159" s="75"/>
      <c r="I159" s="75"/>
      <c r="J159" s="75"/>
      <c r="K159" s="75"/>
      <c r="L159"/>
      <c r="M159"/>
    </row>
    <row r="160" spans="1:13" ht="15" x14ac:dyDescent="0.25">
      <c r="A160"/>
      <c r="B160"/>
      <c r="C160"/>
      <c r="D160" s="75"/>
      <c r="E160" s="75"/>
      <c r="F160" s="75"/>
      <c r="G160" s="75"/>
      <c r="H160" s="75"/>
      <c r="I160" s="75"/>
      <c r="J160" s="75"/>
      <c r="K160" s="75"/>
      <c r="L160"/>
      <c r="M160"/>
    </row>
    <row r="161" spans="1:13" ht="15" x14ac:dyDescent="0.25">
      <c r="A161"/>
      <c r="B161"/>
      <c r="C161"/>
      <c r="D161" s="75"/>
      <c r="E161" s="75"/>
      <c r="F161" s="75"/>
      <c r="G161" s="75"/>
      <c r="H161" s="75"/>
      <c r="I161" s="75"/>
      <c r="J161" s="75"/>
      <c r="K161" s="75"/>
      <c r="L161"/>
      <c r="M161"/>
    </row>
    <row r="162" spans="1:13" ht="15" x14ac:dyDescent="0.25">
      <c r="A162"/>
      <c r="B162"/>
      <c r="C162"/>
      <c r="D162" s="75"/>
      <c r="E162" s="75"/>
      <c r="F162" s="75"/>
      <c r="G162" s="75"/>
      <c r="H162" s="75"/>
      <c r="I162" s="75"/>
      <c r="J162" s="75"/>
      <c r="K162" s="75"/>
      <c r="L162"/>
      <c r="M162"/>
    </row>
    <row r="163" spans="1:13" ht="15" x14ac:dyDescent="0.25">
      <c r="A163"/>
      <c r="B163"/>
      <c r="C163"/>
      <c r="D163" s="75"/>
      <c r="E163" s="75"/>
      <c r="F163" s="75"/>
      <c r="G163" s="75"/>
      <c r="H163" s="75"/>
      <c r="I163" s="75"/>
      <c r="J163" s="75"/>
      <c r="K163" s="75"/>
      <c r="L163"/>
      <c r="M163"/>
    </row>
    <row r="164" spans="1:13" ht="15" x14ac:dyDescent="0.25">
      <c r="A164"/>
      <c r="B164"/>
      <c r="C164"/>
      <c r="D164" s="75"/>
      <c r="E164" s="75"/>
      <c r="F164" s="75"/>
      <c r="G164" s="75"/>
      <c r="H164" s="75"/>
      <c r="I164" s="75"/>
      <c r="J164" s="75"/>
      <c r="K164" s="75"/>
      <c r="L164"/>
      <c r="M164"/>
    </row>
    <row r="165" spans="1:13" ht="15" x14ac:dyDescent="0.25">
      <c r="A165"/>
      <c r="B165"/>
      <c r="C165"/>
      <c r="D165" s="75"/>
      <c r="E165" s="75"/>
      <c r="F165" s="75"/>
      <c r="G165" s="75"/>
      <c r="H165" s="75"/>
      <c r="I165" s="75"/>
      <c r="J165" s="75"/>
      <c r="K165" s="75"/>
      <c r="L165"/>
      <c r="M165"/>
    </row>
    <row r="166" spans="1:13" ht="15" x14ac:dyDescent="0.25">
      <c r="A166"/>
      <c r="B166"/>
      <c r="C166"/>
      <c r="D166" s="75"/>
      <c r="E166" s="75"/>
      <c r="F166" s="75"/>
      <c r="G166" s="75"/>
      <c r="H166" s="75"/>
      <c r="I166" s="75"/>
      <c r="J166" s="75"/>
      <c r="K166" s="75"/>
      <c r="L166"/>
      <c r="M166"/>
    </row>
    <row r="167" spans="1:13" ht="15" x14ac:dyDescent="0.25">
      <c r="A167"/>
      <c r="B167"/>
      <c r="C167"/>
      <c r="D167" s="75"/>
      <c r="E167" s="75"/>
      <c r="F167" s="75"/>
      <c r="G167" s="75"/>
      <c r="H167" s="75"/>
      <c r="I167" s="75"/>
      <c r="J167" s="75"/>
      <c r="K167" s="75"/>
      <c r="L167"/>
      <c r="M167"/>
    </row>
    <row r="168" spans="1:13" ht="15" x14ac:dyDescent="0.25">
      <c r="A168"/>
      <c r="B168"/>
      <c r="C168"/>
      <c r="D168" s="75"/>
      <c r="E168" s="75"/>
      <c r="F168" s="75"/>
      <c r="G168" s="75"/>
      <c r="H168" s="75"/>
      <c r="I168" s="75"/>
      <c r="J168" s="75"/>
      <c r="K168" s="75"/>
      <c r="L168"/>
      <c r="M168"/>
    </row>
    <row r="169" spans="1:13" ht="15" x14ac:dyDescent="0.25">
      <c r="A169"/>
      <c r="B169"/>
      <c r="C169"/>
      <c r="D169" s="75"/>
      <c r="E169" s="75"/>
      <c r="F169" s="75"/>
      <c r="G169" s="75"/>
      <c r="H169" s="75"/>
      <c r="I169" s="75"/>
      <c r="J169" s="75"/>
      <c r="K169" s="75"/>
      <c r="L169"/>
      <c r="M169"/>
    </row>
    <row r="170" spans="1:13" ht="15" x14ac:dyDescent="0.25">
      <c r="A170"/>
      <c r="B170"/>
      <c r="C170"/>
      <c r="D170" s="75"/>
      <c r="E170" s="75"/>
      <c r="F170" s="75"/>
      <c r="G170" s="75"/>
      <c r="H170" s="75"/>
      <c r="I170" s="75"/>
      <c r="J170" s="75"/>
      <c r="K170" s="75"/>
      <c r="L170"/>
      <c r="M170"/>
    </row>
    <row r="171" spans="1:13" ht="15" x14ac:dyDescent="0.25">
      <c r="A171"/>
      <c r="B171"/>
      <c r="C171"/>
      <c r="D171" s="75"/>
      <c r="E171" s="75"/>
      <c r="F171" s="75"/>
      <c r="G171" s="75"/>
      <c r="H171" s="75"/>
      <c r="I171" s="75"/>
      <c r="J171" s="75"/>
      <c r="K171" s="75"/>
      <c r="L171"/>
      <c r="M171"/>
    </row>
    <row r="172" spans="1:13" ht="15" x14ac:dyDescent="0.25">
      <c r="A172"/>
      <c r="B172"/>
      <c r="C172"/>
      <c r="D172" s="75"/>
      <c r="E172" s="75"/>
      <c r="F172" s="75"/>
      <c r="G172" s="75"/>
      <c r="H172" s="75"/>
      <c r="I172" s="75"/>
      <c r="J172" s="75"/>
      <c r="K172" s="75"/>
      <c r="L172"/>
      <c r="M172"/>
    </row>
    <row r="173" spans="1:13" ht="15" x14ac:dyDescent="0.25">
      <c r="A173"/>
      <c r="B173"/>
      <c r="C173"/>
      <c r="D173" s="75"/>
      <c r="E173" s="75"/>
      <c r="F173" s="75"/>
      <c r="G173" s="75"/>
      <c r="H173" s="75"/>
      <c r="I173" s="75"/>
      <c r="J173" s="75"/>
      <c r="K173" s="75"/>
      <c r="L173"/>
      <c r="M173"/>
    </row>
    <row r="174" spans="1:13" ht="15" x14ac:dyDescent="0.25">
      <c r="A174"/>
      <c r="B174"/>
      <c r="C174"/>
      <c r="D174" s="75"/>
      <c r="E174" s="75"/>
      <c r="F174" s="75"/>
      <c r="G174" s="75"/>
      <c r="H174" s="75"/>
      <c r="I174" s="75"/>
      <c r="J174" s="75"/>
      <c r="K174" s="75"/>
      <c r="L174"/>
      <c r="M174"/>
    </row>
    <row r="175" spans="1:13" ht="15" x14ac:dyDescent="0.25">
      <c r="A175"/>
      <c r="B175"/>
      <c r="C175"/>
      <c r="D175" s="75"/>
      <c r="E175" s="75"/>
      <c r="F175" s="75"/>
      <c r="G175" s="75"/>
      <c r="H175" s="75"/>
      <c r="I175" s="75"/>
      <c r="J175" s="75"/>
      <c r="K175" s="75"/>
      <c r="L175"/>
      <c r="M175"/>
    </row>
    <row r="176" spans="1:13" ht="15" x14ac:dyDescent="0.25">
      <c r="A176"/>
      <c r="B176"/>
      <c r="C176"/>
      <c r="D176" s="75"/>
      <c r="E176" s="75"/>
      <c r="F176" s="75"/>
      <c r="G176" s="75"/>
      <c r="H176" s="75"/>
      <c r="I176" s="75"/>
      <c r="J176" s="75"/>
      <c r="K176" s="75"/>
      <c r="L176"/>
      <c r="M176"/>
    </row>
    <row r="177" spans="1:13" ht="15" x14ac:dyDescent="0.25">
      <c r="A177"/>
      <c r="B177"/>
      <c r="C177"/>
      <c r="D177" s="75"/>
      <c r="E177" s="75"/>
      <c r="F177" s="75"/>
      <c r="G177" s="75"/>
      <c r="H177" s="75"/>
      <c r="I177" s="75"/>
      <c r="J177" s="75"/>
      <c r="K177" s="75"/>
      <c r="L177"/>
      <c r="M177"/>
    </row>
    <row r="178" spans="1:13" ht="15" x14ac:dyDescent="0.25">
      <c r="A178"/>
      <c r="B178"/>
      <c r="C178"/>
      <c r="D178" s="75"/>
      <c r="E178" s="75"/>
      <c r="F178" s="75"/>
      <c r="G178" s="75"/>
      <c r="H178" s="75"/>
      <c r="I178" s="75"/>
      <c r="J178" s="75"/>
      <c r="K178" s="75"/>
      <c r="L178"/>
      <c r="M178"/>
    </row>
    <row r="179" spans="1:13" ht="15" x14ac:dyDescent="0.25">
      <c r="A179"/>
      <c r="B179"/>
      <c r="C179"/>
      <c r="D179" s="75"/>
      <c r="E179" s="75"/>
      <c r="F179" s="75"/>
      <c r="G179" s="75"/>
      <c r="H179" s="75"/>
      <c r="I179" s="75"/>
      <c r="J179" s="75"/>
      <c r="K179" s="75"/>
      <c r="L179"/>
      <c r="M179"/>
    </row>
    <row r="180" spans="1:13" ht="15" x14ac:dyDescent="0.25">
      <c r="A180"/>
      <c r="B180"/>
      <c r="C180"/>
      <c r="D180" s="75"/>
      <c r="E180" s="75"/>
      <c r="F180" s="75"/>
      <c r="G180" s="75"/>
      <c r="H180" s="75"/>
      <c r="I180" s="75"/>
      <c r="J180" s="75"/>
      <c r="K180" s="75"/>
      <c r="L180"/>
      <c r="M180"/>
    </row>
    <row r="181" spans="1:13" ht="15" x14ac:dyDescent="0.25">
      <c r="A181"/>
      <c r="B181"/>
      <c r="C181"/>
      <c r="D181" s="75"/>
      <c r="E181" s="75"/>
      <c r="F181" s="75"/>
      <c r="G181" s="75"/>
      <c r="H181" s="75"/>
      <c r="I181" s="75"/>
      <c r="J181" s="75"/>
      <c r="K181" s="75"/>
      <c r="L181"/>
      <c r="M181"/>
    </row>
    <row r="182" spans="1:13" ht="15" x14ac:dyDescent="0.25">
      <c r="A182"/>
      <c r="B182"/>
      <c r="C182"/>
      <c r="D182" s="75"/>
      <c r="E182" s="75"/>
      <c r="F182" s="75"/>
      <c r="G182" s="75"/>
      <c r="H182" s="75"/>
      <c r="I182" s="75"/>
      <c r="J182" s="75"/>
      <c r="K182" s="75"/>
      <c r="L182"/>
      <c r="M182"/>
    </row>
    <row r="183" spans="1:13" ht="15" x14ac:dyDescent="0.25">
      <c r="A183"/>
      <c r="B183"/>
      <c r="C183"/>
      <c r="D183" s="75"/>
      <c r="E183" s="75"/>
      <c r="F183" s="75"/>
      <c r="G183" s="75"/>
      <c r="H183" s="75"/>
      <c r="I183" s="75"/>
      <c r="J183" s="75"/>
      <c r="K183" s="75"/>
      <c r="L183"/>
      <c r="M183"/>
    </row>
    <row r="184" spans="1:13" ht="15" x14ac:dyDescent="0.25">
      <c r="A184"/>
      <c r="B184"/>
      <c r="C184"/>
      <c r="D184" s="75"/>
      <c r="E184" s="75"/>
      <c r="F184" s="75"/>
      <c r="G184" s="75"/>
      <c r="H184" s="75"/>
      <c r="I184" s="75"/>
      <c r="J184" s="75"/>
      <c r="K184" s="75"/>
      <c r="L184"/>
      <c r="M184"/>
    </row>
    <row r="185" spans="1:13" ht="15" x14ac:dyDescent="0.25">
      <c r="A185"/>
      <c r="B185"/>
      <c r="C185"/>
      <c r="D185" s="75"/>
      <c r="E185" s="75"/>
      <c r="F185" s="75"/>
      <c r="G185" s="75"/>
      <c r="H185" s="75"/>
      <c r="I185" s="75"/>
      <c r="J185" s="75"/>
      <c r="K185" s="75"/>
      <c r="L185"/>
      <c r="M185"/>
    </row>
    <row r="186" spans="1:13" ht="15" x14ac:dyDescent="0.25">
      <c r="A186"/>
      <c r="B186"/>
      <c r="C186"/>
      <c r="D186" s="75"/>
      <c r="E186" s="75"/>
      <c r="F186" s="75"/>
      <c r="G186" s="75"/>
      <c r="H186" s="75"/>
      <c r="I186" s="75"/>
      <c r="J186" s="75"/>
      <c r="K186" s="75"/>
      <c r="L186"/>
      <c r="M186"/>
    </row>
    <row r="187" spans="1:13" ht="15" x14ac:dyDescent="0.25">
      <c r="A187"/>
      <c r="B187"/>
      <c r="C187"/>
      <c r="D187" s="75"/>
      <c r="E187" s="75"/>
      <c r="F187" s="75"/>
      <c r="G187" s="75"/>
      <c r="H187" s="75"/>
      <c r="I187" s="75"/>
      <c r="J187" s="75"/>
      <c r="K187" s="75"/>
      <c r="L187"/>
      <c r="M187"/>
    </row>
    <row r="188" spans="1:13" ht="15" x14ac:dyDescent="0.25">
      <c r="A188"/>
      <c r="B188"/>
      <c r="C188"/>
      <c r="D188" s="75"/>
      <c r="E188" s="75"/>
      <c r="F188" s="75"/>
      <c r="G188" s="75"/>
      <c r="H188" s="75"/>
      <c r="I188" s="75"/>
      <c r="J188" s="75"/>
      <c r="K188" s="75"/>
      <c r="L188"/>
      <c r="M188"/>
    </row>
    <row r="189" spans="1:13" ht="15" x14ac:dyDescent="0.25">
      <c r="A189"/>
      <c r="B189"/>
      <c r="C189"/>
      <c r="D189" s="75"/>
      <c r="E189" s="75"/>
      <c r="F189" s="75"/>
      <c r="G189" s="75"/>
      <c r="H189" s="75"/>
      <c r="I189" s="75"/>
      <c r="J189" s="75"/>
      <c r="K189" s="75"/>
      <c r="L189"/>
      <c r="M189"/>
    </row>
    <row r="190" spans="1:13" ht="15" x14ac:dyDescent="0.25">
      <c r="A190"/>
      <c r="B190"/>
      <c r="C190"/>
      <c r="D190" s="75"/>
      <c r="E190" s="75"/>
      <c r="F190" s="75"/>
      <c r="G190" s="75"/>
      <c r="H190" s="75"/>
      <c r="I190" s="75"/>
      <c r="J190" s="75"/>
      <c r="K190" s="75"/>
      <c r="L190"/>
      <c r="M190"/>
    </row>
    <row r="191" spans="1:13" ht="15" x14ac:dyDescent="0.25">
      <c r="A191"/>
      <c r="B191"/>
      <c r="C191"/>
      <c r="D191" s="75"/>
      <c r="E191" s="75"/>
      <c r="F191" s="75"/>
      <c r="G191" s="75"/>
      <c r="H191" s="75"/>
      <c r="I191" s="75"/>
      <c r="J191" s="75"/>
      <c r="K191" s="75"/>
      <c r="L191"/>
      <c r="M191"/>
    </row>
    <row r="192" spans="1:13" ht="15" x14ac:dyDescent="0.25">
      <c r="A192"/>
      <c r="B192"/>
      <c r="C192"/>
      <c r="D192" s="75"/>
      <c r="E192" s="75"/>
      <c r="F192" s="75"/>
      <c r="G192" s="75"/>
      <c r="H192" s="75"/>
      <c r="I192" s="75"/>
      <c r="J192" s="75"/>
      <c r="K192" s="75"/>
      <c r="L192"/>
      <c r="M192"/>
    </row>
    <row r="193" spans="1:13" ht="15" x14ac:dyDescent="0.25">
      <c r="A193"/>
      <c r="B193"/>
      <c r="C193"/>
      <c r="D193" s="75"/>
      <c r="E193" s="75"/>
      <c r="F193" s="75"/>
      <c r="G193" s="75"/>
      <c r="H193" s="75"/>
      <c r="I193" s="75"/>
      <c r="J193" s="75"/>
      <c r="K193" s="75"/>
      <c r="L193"/>
      <c r="M193"/>
    </row>
    <row r="194" spans="1:13" ht="15" x14ac:dyDescent="0.25">
      <c r="A194"/>
      <c r="B194"/>
      <c r="C194"/>
      <c r="D194" s="75"/>
      <c r="E194" s="75"/>
      <c r="F194" s="75"/>
      <c r="G194" s="75"/>
      <c r="H194" s="75"/>
      <c r="I194" s="75"/>
      <c r="J194" s="75"/>
      <c r="K194" s="75"/>
      <c r="L194"/>
      <c r="M194"/>
    </row>
    <row r="195" spans="1:13" ht="15" x14ac:dyDescent="0.25">
      <c r="A195"/>
      <c r="B195"/>
      <c r="C195"/>
      <c r="D195" s="75"/>
      <c r="E195" s="75"/>
      <c r="F195" s="75"/>
      <c r="G195" s="75"/>
      <c r="H195" s="75"/>
      <c r="I195" s="75"/>
      <c r="J195" s="75"/>
      <c r="K195" s="75"/>
      <c r="L195"/>
      <c r="M195"/>
    </row>
    <row r="196" spans="1:13" ht="15" x14ac:dyDescent="0.25">
      <c r="A196"/>
      <c r="B196"/>
      <c r="C196"/>
      <c r="D196" s="75"/>
      <c r="E196" s="75"/>
      <c r="F196" s="75"/>
      <c r="G196" s="75"/>
      <c r="H196" s="75"/>
      <c r="I196" s="75"/>
      <c r="J196" s="75"/>
      <c r="K196" s="75"/>
      <c r="L196"/>
      <c r="M196"/>
    </row>
    <row r="197" spans="1:13" ht="15" x14ac:dyDescent="0.25">
      <c r="A197"/>
      <c r="B197"/>
      <c r="C197"/>
      <c r="D197" s="75"/>
      <c r="E197" s="75"/>
      <c r="F197" s="75"/>
      <c r="G197" s="75"/>
      <c r="H197" s="75"/>
      <c r="I197" s="75"/>
      <c r="J197" s="75"/>
      <c r="K197" s="75"/>
      <c r="L197"/>
      <c r="M197"/>
    </row>
    <row r="198" spans="1:13" ht="15" x14ac:dyDescent="0.25">
      <c r="A198"/>
      <c r="B198"/>
      <c r="C198"/>
      <c r="D198" s="75"/>
      <c r="E198" s="75"/>
      <c r="F198" s="75"/>
      <c r="G198" s="75"/>
      <c r="H198" s="75"/>
      <c r="I198" s="75"/>
      <c r="J198" s="75"/>
      <c r="K198" s="75"/>
      <c r="L198"/>
      <c r="M198"/>
    </row>
    <row r="199" spans="1:13" ht="15" x14ac:dyDescent="0.25">
      <c r="A199"/>
      <c r="B199"/>
      <c r="C199"/>
      <c r="D199" s="75"/>
      <c r="E199" s="75"/>
      <c r="F199" s="75"/>
      <c r="G199" s="75"/>
      <c r="H199" s="75"/>
      <c r="I199" s="75"/>
      <c r="J199" s="75"/>
      <c r="K199" s="75"/>
      <c r="L199"/>
      <c r="M199"/>
    </row>
    <row r="200" spans="1:13" ht="15" x14ac:dyDescent="0.25">
      <c r="A200"/>
      <c r="B200"/>
      <c r="C200"/>
      <c r="D200" s="75"/>
      <c r="E200" s="75"/>
      <c r="F200" s="75"/>
      <c r="G200" s="75"/>
      <c r="H200" s="75"/>
      <c r="I200" s="75"/>
      <c r="J200" s="75"/>
      <c r="K200" s="75"/>
      <c r="L200"/>
      <c r="M200"/>
    </row>
    <row r="201" spans="1:13" ht="15" x14ac:dyDescent="0.25">
      <c r="A201"/>
      <c r="B201"/>
      <c r="C201"/>
      <c r="D201" s="75"/>
      <c r="E201" s="75"/>
      <c r="F201" s="75"/>
      <c r="G201" s="75"/>
      <c r="H201" s="75"/>
      <c r="I201" s="75"/>
      <c r="J201" s="75"/>
      <c r="K201" s="75"/>
      <c r="L201"/>
      <c r="M201"/>
    </row>
    <row r="202" spans="1:13" ht="15" x14ac:dyDescent="0.25">
      <c r="A202"/>
      <c r="B202"/>
      <c r="C202"/>
      <c r="D202" s="75"/>
      <c r="E202" s="75"/>
      <c r="F202" s="75"/>
      <c r="G202" s="75"/>
      <c r="H202" s="75"/>
      <c r="I202" s="75"/>
      <c r="J202" s="75"/>
      <c r="K202" s="75"/>
      <c r="L202"/>
      <c r="M202"/>
    </row>
    <row r="203" spans="1:13" ht="15" x14ac:dyDescent="0.25">
      <c r="A203"/>
      <c r="B203"/>
      <c r="C203"/>
      <c r="D203" s="75"/>
      <c r="E203" s="75"/>
      <c r="F203" s="75"/>
      <c r="G203" s="75"/>
      <c r="H203" s="75"/>
      <c r="I203" s="75"/>
      <c r="J203" s="75"/>
      <c r="K203" s="75"/>
      <c r="L203"/>
      <c r="M203"/>
    </row>
    <row r="204" spans="1:13" ht="15" x14ac:dyDescent="0.25">
      <c r="A204"/>
      <c r="B204"/>
      <c r="C204"/>
      <c r="D204" s="75"/>
      <c r="E204" s="75"/>
      <c r="F204" s="75"/>
      <c r="G204" s="75"/>
      <c r="H204" s="75"/>
      <c r="I204" s="75"/>
      <c r="J204" s="75"/>
      <c r="K204" s="75"/>
      <c r="L204"/>
      <c r="M204"/>
    </row>
    <row r="205" spans="1:13" ht="15" x14ac:dyDescent="0.25">
      <c r="A205"/>
      <c r="B205"/>
      <c r="C205"/>
      <c r="D205" s="75"/>
      <c r="E205" s="75"/>
      <c r="F205" s="75"/>
      <c r="G205" s="75"/>
      <c r="H205" s="75"/>
      <c r="I205" s="75"/>
      <c r="J205" s="75"/>
      <c r="K205" s="75"/>
      <c r="L205"/>
      <c r="M205"/>
    </row>
    <row r="206" spans="1:13" ht="15" x14ac:dyDescent="0.25">
      <c r="A206"/>
      <c r="B206"/>
      <c r="C206"/>
      <c r="D206" s="75"/>
      <c r="E206" s="75"/>
      <c r="F206" s="75"/>
      <c r="G206" s="75"/>
      <c r="H206" s="75"/>
      <c r="I206" s="75"/>
      <c r="J206" s="75"/>
      <c r="K206" s="75"/>
      <c r="L206"/>
      <c r="M206"/>
    </row>
    <row r="207" spans="1:13" ht="15" x14ac:dyDescent="0.25">
      <c r="A207"/>
      <c r="B207"/>
      <c r="C207"/>
      <c r="D207" s="75"/>
      <c r="E207" s="75"/>
      <c r="F207" s="75"/>
      <c r="G207" s="75"/>
      <c r="H207" s="75"/>
      <c r="I207" s="75"/>
      <c r="J207" s="75"/>
      <c r="K207" s="75"/>
      <c r="L207"/>
      <c r="M207"/>
    </row>
    <row r="208" spans="1:13" ht="15" x14ac:dyDescent="0.25">
      <c r="A208"/>
      <c r="B208"/>
      <c r="C208"/>
      <c r="D208" s="75"/>
      <c r="E208" s="75"/>
      <c r="F208" s="75"/>
      <c r="G208" s="75"/>
      <c r="H208" s="75"/>
      <c r="I208" s="75"/>
      <c r="J208" s="75"/>
      <c r="K208" s="75"/>
      <c r="L208"/>
      <c r="M208"/>
    </row>
    <row r="209" spans="1:13" ht="15" x14ac:dyDescent="0.25">
      <c r="A209"/>
      <c r="B209"/>
      <c r="C209"/>
      <c r="D209" s="75"/>
      <c r="E209" s="75"/>
      <c r="F209" s="75"/>
      <c r="G209" s="75"/>
      <c r="H209" s="75"/>
      <c r="I209" s="75"/>
      <c r="J209" s="75"/>
      <c r="K209" s="75"/>
      <c r="L209"/>
      <c r="M209"/>
    </row>
    <row r="210" spans="1:13" ht="15" x14ac:dyDescent="0.25">
      <c r="A210"/>
      <c r="B210"/>
      <c r="C210"/>
      <c r="D210" s="75"/>
      <c r="E210" s="75"/>
      <c r="F210" s="75"/>
      <c r="G210" s="75"/>
      <c r="H210" s="75"/>
      <c r="I210" s="75"/>
      <c r="J210" s="75"/>
      <c r="K210" s="75"/>
      <c r="L210"/>
      <c r="M210"/>
    </row>
    <row r="211" spans="1:13" ht="15" x14ac:dyDescent="0.25">
      <c r="A211"/>
      <c r="B211"/>
      <c r="C211"/>
      <c r="D211" s="75"/>
      <c r="E211" s="75"/>
      <c r="F211" s="75"/>
      <c r="G211" s="75"/>
      <c r="H211" s="75"/>
      <c r="I211" s="75"/>
      <c r="J211" s="75"/>
      <c r="K211" s="75"/>
      <c r="L211"/>
      <c r="M211"/>
    </row>
    <row r="212" spans="1:13" ht="15" x14ac:dyDescent="0.25">
      <c r="A212"/>
      <c r="B212"/>
      <c r="C212"/>
      <c r="D212" s="75"/>
      <c r="E212" s="75"/>
      <c r="F212" s="75"/>
      <c r="G212" s="75"/>
      <c r="H212" s="75"/>
      <c r="I212" s="75"/>
      <c r="J212" s="75"/>
      <c r="K212" s="75"/>
      <c r="L212"/>
      <c r="M212"/>
    </row>
    <row r="213" spans="1:13" ht="15" x14ac:dyDescent="0.25">
      <c r="A213"/>
      <c r="B213"/>
      <c r="C213"/>
      <c r="D213" s="75"/>
      <c r="E213" s="75"/>
      <c r="F213" s="75"/>
      <c r="G213" s="75"/>
      <c r="H213" s="75"/>
      <c r="I213" s="75"/>
      <c r="J213" s="75"/>
      <c r="K213" s="75"/>
      <c r="L213"/>
      <c r="M213"/>
    </row>
    <row r="214" spans="1:13" ht="15" x14ac:dyDescent="0.25">
      <c r="A214"/>
      <c r="B214"/>
      <c r="C214"/>
      <c r="D214" s="75"/>
      <c r="E214" s="75"/>
      <c r="F214" s="75"/>
      <c r="G214" s="75"/>
      <c r="H214" s="75"/>
      <c r="I214" s="75"/>
      <c r="J214" s="75"/>
      <c r="K214" s="75"/>
      <c r="L214"/>
      <c r="M214"/>
    </row>
    <row r="215" spans="1:13" ht="15" x14ac:dyDescent="0.25">
      <c r="A215"/>
      <c r="B215"/>
      <c r="C215"/>
      <c r="D215" s="75"/>
      <c r="E215" s="75"/>
      <c r="F215" s="75"/>
      <c r="G215" s="75"/>
      <c r="H215" s="75"/>
      <c r="I215" s="75"/>
      <c r="J215" s="75"/>
      <c r="K215" s="75"/>
      <c r="L215"/>
      <c r="M215"/>
    </row>
    <row r="216" spans="1:13" ht="15" x14ac:dyDescent="0.25">
      <c r="A216"/>
      <c r="B216"/>
      <c r="C216"/>
      <c r="D216" s="75"/>
      <c r="E216" s="75"/>
      <c r="F216" s="75"/>
      <c r="G216" s="75"/>
      <c r="H216" s="75"/>
      <c r="I216" s="75"/>
      <c r="J216" s="75"/>
      <c r="K216" s="75"/>
      <c r="L216"/>
      <c r="M216"/>
    </row>
    <row r="217" spans="1:13" ht="15" x14ac:dyDescent="0.25">
      <c r="A217"/>
      <c r="B217"/>
      <c r="C217"/>
      <c r="D217" s="75"/>
      <c r="E217" s="75"/>
      <c r="F217" s="75"/>
      <c r="G217" s="75"/>
      <c r="H217" s="75"/>
      <c r="I217" s="75"/>
      <c r="J217" s="75"/>
      <c r="K217" s="75"/>
      <c r="L217"/>
      <c r="M217"/>
    </row>
    <row r="218" spans="1:13" ht="15" x14ac:dyDescent="0.25">
      <c r="A218"/>
      <c r="B218"/>
      <c r="C218"/>
      <c r="D218" s="75"/>
      <c r="E218" s="75"/>
      <c r="F218" s="75"/>
      <c r="G218" s="75"/>
      <c r="H218" s="75"/>
      <c r="I218" s="75"/>
      <c r="J218" s="75"/>
      <c r="K218" s="75"/>
      <c r="L218"/>
      <c r="M218"/>
    </row>
    <row r="219" spans="1:13" ht="15" x14ac:dyDescent="0.25">
      <c r="A219"/>
      <c r="B219"/>
      <c r="C219"/>
      <c r="D219" s="75"/>
      <c r="E219" s="75"/>
      <c r="F219" s="75"/>
      <c r="G219" s="75"/>
      <c r="H219" s="75"/>
      <c r="I219" s="75"/>
      <c r="J219" s="75"/>
      <c r="K219" s="75"/>
      <c r="L219"/>
      <c r="M219"/>
    </row>
    <row r="220" spans="1:13" ht="15" x14ac:dyDescent="0.25">
      <c r="A220"/>
      <c r="B220"/>
      <c r="C220"/>
      <c r="D220" s="75"/>
      <c r="E220" s="75"/>
      <c r="F220" s="75"/>
      <c r="G220" s="75"/>
      <c r="H220" s="75"/>
      <c r="I220" s="75"/>
      <c r="J220" s="75"/>
      <c r="K220" s="75"/>
      <c r="L220"/>
      <c r="M220"/>
    </row>
    <row r="221" spans="1:13" ht="15" x14ac:dyDescent="0.25">
      <c r="A221"/>
      <c r="B221"/>
      <c r="C221"/>
      <c r="D221" s="75"/>
      <c r="E221" s="75"/>
      <c r="F221" s="75"/>
      <c r="G221" s="75"/>
      <c r="H221" s="75"/>
      <c r="I221" s="75"/>
      <c r="J221" s="75"/>
      <c r="K221" s="75"/>
      <c r="L221"/>
      <c r="M221"/>
    </row>
    <row r="222" spans="1:13" ht="15" x14ac:dyDescent="0.25">
      <c r="A222"/>
      <c r="B222"/>
      <c r="C222"/>
      <c r="D222" s="75"/>
      <c r="E222" s="75"/>
      <c r="F222" s="75"/>
      <c r="G222" s="75"/>
      <c r="H222" s="75"/>
      <c r="I222" s="75"/>
      <c r="J222" s="75"/>
      <c r="K222" s="75"/>
      <c r="L222"/>
      <c r="M222"/>
    </row>
    <row r="223" spans="1:13" ht="15" x14ac:dyDescent="0.25">
      <c r="A223"/>
      <c r="B223"/>
      <c r="C223"/>
      <c r="D223" s="75"/>
      <c r="E223" s="75"/>
      <c r="F223" s="75"/>
      <c r="G223" s="75"/>
      <c r="H223" s="75"/>
      <c r="I223" s="75"/>
      <c r="J223" s="75"/>
      <c r="K223" s="75"/>
      <c r="L223"/>
      <c r="M223"/>
    </row>
    <row r="224" spans="1:13" ht="15" x14ac:dyDescent="0.25">
      <c r="A224"/>
      <c r="B224"/>
      <c r="C224"/>
      <c r="D224" s="75"/>
      <c r="E224" s="75"/>
      <c r="F224" s="75"/>
      <c r="G224" s="75"/>
      <c r="H224" s="75"/>
      <c r="I224" s="75"/>
      <c r="J224" s="75"/>
      <c r="K224" s="75"/>
      <c r="L224"/>
      <c r="M224"/>
    </row>
    <row r="225" spans="1:13" ht="15" x14ac:dyDescent="0.25">
      <c r="A225"/>
      <c r="B225"/>
      <c r="C225"/>
      <c r="D225" s="75"/>
      <c r="E225" s="75"/>
      <c r="F225" s="75"/>
      <c r="G225" s="75"/>
      <c r="H225" s="75"/>
      <c r="I225" s="75"/>
      <c r="J225" s="75"/>
      <c r="K225" s="75"/>
      <c r="L225"/>
      <c r="M225"/>
    </row>
    <row r="226" spans="1:13" ht="15" x14ac:dyDescent="0.25">
      <c r="A226"/>
      <c r="B226"/>
      <c r="C226"/>
      <c r="D226" s="75"/>
      <c r="E226" s="75"/>
      <c r="F226" s="75"/>
      <c r="G226" s="75"/>
      <c r="H226" s="75"/>
      <c r="I226" s="75"/>
      <c r="J226" s="75"/>
      <c r="K226" s="75"/>
      <c r="L226"/>
      <c r="M226"/>
    </row>
    <row r="227" spans="1:13" ht="15" x14ac:dyDescent="0.25">
      <c r="A227"/>
      <c r="B227"/>
      <c r="C227"/>
      <c r="D227" s="75"/>
      <c r="E227" s="75"/>
      <c r="F227" s="75"/>
      <c r="G227" s="75"/>
      <c r="H227" s="75"/>
      <c r="I227" s="75"/>
      <c r="J227" s="75"/>
      <c r="K227" s="75"/>
      <c r="L227"/>
      <c r="M227"/>
    </row>
    <row r="228" spans="1:13" ht="15" x14ac:dyDescent="0.25">
      <c r="A228"/>
      <c r="B228"/>
      <c r="C228"/>
      <c r="D228" s="75"/>
      <c r="E228" s="75"/>
      <c r="F228" s="75"/>
      <c r="G228" s="75"/>
      <c r="H228" s="75"/>
      <c r="I228" s="75"/>
      <c r="J228" s="75"/>
      <c r="K228" s="75"/>
      <c r="L228"/>
      <c r="M228"/>
    </row>
    <row r="229" spans="1:13" ht="15" x14ac:dyDescent="0.25">
      <c r="A229"/>
      <c r="B229"/>
      <c r="C229"/>
      <c r="D229" s="75"/>
      <c r="E229" s="75"/>
      <c r="F229" s="75"/>
      <c r="G229" s="75"/>
      <c r="H229" s="75"/>
      <c r="I229" s="75"/>
      <c r="J229" s="75"/>
      <c r="K229" s="75"/>
      <c r="L229"/>
      <c r="M229"/>
    </row>
    <row r="230" spans="1:13" ht="15" x14ac:dyDescent="0.25">
      <c r="A230"/>
      <c r="B230"/>
      <c r="C230"/>
      <c r="D230" s="75"/>
      <c r="E230" s="75"/>
      <c r="F230" s="75"/>
      <c r="G230" s="75"/>
      <c r="H230" s="75"/>
      <c r="I230" s="75"/>
      <c r="J230" s="75"/>
      <c r="K230" s="75"/>
      <c r="L230"/>
      <c r="M230"/>
    </row>
    <row r="231" spans="1:13" ht="15" x14ac:dyDescent="0.25">
      <c r="A231"/>
      <c r="B231"/>
      <c r="C231"/>
      <c r="D231" s="75"/>
      <c r="E231" s="75"/>
      <c r="F231" s="75"/>
      <c r="G231" s="75"/>
      <c r="H231" s="75"/>
      <c r="I231" s="75"/>
      <c r="J231" s="75"/>
      <c r="K231" s="75"/>
      <c r="L231"/>
      <c r="M231"/>
    </row>
    <row r="232" spans="1:13" ht="15" x14ac:dyDescent="0.25">
      <c r="A232"/>
      <c r="B232"/>
      <c r="C232"/>
      <c r="D232" s="75"/>
      <c r="E232" s="75"/>
      <c r="F232" s="75"/>
      <c r="G232" s="75"/>
      <c r="H232" s="75"/>
      <c r="I232" s="75"/>
      <c r="J232" s="75"/>
      <c r="K232" s="75"/>
      <c r="L232"/>
      <c r="M232"/>
    </row>
    <row r="233" spans="1:13" ht="15" x14ac:dyDescent="0.25">
      <c r="A233"/>
      <c r="B233"/>
      <c r="C233"/>
      <c r="D233" s="75"/>
      <c r="E233" s="75"/>
      <c r="F233" s="75"/>
      <c r="G233" s="75"/>
      <c r="H233" s="75"/>
      <c r="I233" s="75"/>
      <c r="J233" s="75"/>
      <c r="K233" s="75"/>
      <c r="L233"/>
      <c r="M233"/>
    </row>
    <row r="1048310" spans="2:2" x14ac:dyDescent="0.2">
      <c r="B1048310" s="87"/>
    </row>
  </sheetData>
  <mergeCells count="5">
    <mergeCell ref="D3:E3"/>
    <mergeCell ref="F3:G3"/>
    <mergeCell ref="H3:I3"/>
    <mergeCell ref="A1:L1"/>
    <mergeCell ref="A2:L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workbookViewId="0">
      <selection activeCell="M16" sqref="M16"/>
    </sheetView>
  </sheetViews>
  <sheetFormatPr baseColWidth="10" defaultRowHeight="12.75" x14ac:dyDescent="0.2"/>
  <cols>
    <col min="1" max="1" width="18.7109375" style="128" customWidth="1"/>
    <col min="2" max="2" width="46.28515625" style="127" customWidth="1"/>
    <col min="3" max="3" width="7.5703125" style="127" bestFit="1" customWidth="1"/>
    <col min="4" max="4" width="0.42578125" style="127" customWidth="1"/>
    <col min="5" max="5" width="13.140625" style="127" customWidth="1"/>
    <col min="6" max="6" width="0.42578125" style="127" customWidth="1"/>
    <col min="7" max="7" width="11.7109375" style="127" bestFit="1" customWidth="1"/>
    <col min="8" max="8" width="0.42578125" style="127" customWidth="1"/>
    <col min="9" max="9" width="13" style="127" bestFit="1" customWidth="1"/>
    <col min="10" max="10" width="11.28515625" style="127" customWidth="1"/>
    <col min="11" max="16384" width="11.42578125" style="127"/>
  </cols>
  <sheetData>
    <row r="1" spans="1:16" x14ac:dyDescent="0.2">
      <c r="A1" s="141" t="s">
        <v>105</v>
      </c>
      <c r="B1" s="141"/>
      <c r="C1" s="141"/>
      <c r="D1" s="141"/>
      <c r="E1" s="141"/>
      <c r="F1" s="141"/>
      <c r="G1" s="141"/>
      <c r="H1" s="141"/>
      <c r="I1" s="141"/>
      <c r="J1" s="71"/>
    </row>
    <row r="2" spans="1:16" x14ac:dyDescent="0.2">
      <c r="A2" s="142" t="s">
        <v>8</v>
      </c>
      <c r="B2" s="142"/>
      <c r="C2" s="142"/>
      <c r="D2" s="142"/>
      <c r="E2" s="142"/>
      <c r="F2" s="142"/>
      <c r="G2" s="142"/>
      <c r="H2" s="142"/>
      <c r="I2" s="142"/>
      <c r="J2" s="32"/>
    </row>
    <row r="3" spans="1:16" x14ac:dyDescent="0.2">
      <c r="A3" s="141" t="s">
        <v>375</v>
      </c>
      <c r="B3" s="141"/>
      <c r="C3" s="141"/>
      <c r="D3" s="141"/>
      <c r="E3" s="141"/>
      <c r="F3" s="141"/>
      <c r="G3" s="141"/>
      <c r="H3" s="141"/>
      <c r="I3" s="141"/>
      <c r="J3" s="71"/>
    </row>
    <row r="4" spans="1:16" x14ac:dyDescent="0.2">
      <c r="A4" s="141" t="s">
        <v>1696</v>
      </c>
      <c r="B4" s="141"/>
      <c r="C4" s="141"/>
      <c r="D4" s="141"/>
      <c r="E4" s="141"/>
      <c r="F4" s="141"/>
      <c r="G4" s="141"/>
      <c r="H4" s="141"/>
      <c r="I4" s="141"/>
      <c r="J4" s="71"/>
    </row>
    <row r="5" spans="1:16" x14ac:dyDescent="0.2">
      <c r="A5" s="140" t="s">
        <v>75</v>
      </c>
      <c r="B5" s="140"/>
      <c r="C5" s="140"/>
      <c r="D5" s="140"/>
      <c r="E5" s="140"/>
      <c r="F5" s="140"/>
      <c r="G5" s="140"/>
      <c r="H5" s="140"/>
      <c r="I5" s="140"/>
      <c r="J5" s="34"/>
    </row>
    <row r="6" spans="1:16" ht="6" customHeight="1" x14ac:dyDescent="0.2">
      <c r="A6" s="140"/>
      <c r="B6" s="140"/>
      <c r="C6" s="140"/>
      <c r="D6" s="140"/>
      <c r="E6" s="140"/>
      <c r="F6" s="140"/>
      <c r="G6" s="140"/>
      <c r="H6" s="140"/>
      <c r="I6" s="140"/>
      <c r="J6" s="140"/>
    </row>
    <row r="7" spans="1:16" s="21" customFormat="1" x14ac:dyDescent="0.2">
      <c r="A7" s="89">
        <v>1000</v>
      </c>
      <c r="B7" s="31" t="s">
        <v>28</v>
      </c>
      <c r="C7" s="31"/>
      <c r="D7" s="31"/>
      <c r="E7" s="29"/>
      <c r="F7" s="29"/>
      <c r="G7" s="124"/>
      <c r="H7" s="124"/>
      <c r="I7" s="124"/>
      <c r="M7" s="89"/>
      <c r="N7" s="31"/>
      <c r="O7" s="29"/>
      <c r="P7" s="124"/>
    </row>
    <row r="8" spans="1:16" s="69" customFormat="1" ht="15" x14ac:dyDescent="0.25">
      <c r="A8">
        <v>1010</v>
      </c>
      <c r="B8" t="s">
        <v>29</v>
      </c>
      <c r="C8" s="70" t="s">
        <v>3</v>
      </c>
      <c r="D8" s="70"/>
      <c r="E8" s="96"/>
      <c r="F8" s="96"/>
      <c r="G8" s="75"/>
      <c r="H8" s="75"/>
      <c r="I8" s="75">
        <v>212010.55</v>
      </c>
      <c r="K8" s="124"/>
      <c r="L8" s="124"/>
      <c r="M8" s="125"/>
      <c r="N8" s="124"/>
      <c r="P8" s="124"/>
    </row>
    <row r="9" spans="1:16" s="69" customFormat="1" ht="15" x14ac:dyDescent="0.25">
      <c r="A9">
        <v>1010010</v>
      </c>
      <c r="B9" t="s">
        <v>30</v>
      </c>
      <c r="C9" s="124"/>
      <c r="D9" s="124"/>
      <c r="E9" s="96"/>
      <c r="F9" s="96"/>
      <c r="G9" s="75">
        <v>100000</v>
      </c>
      <c r="H9" s="75"/>
      <c r="I9" s="96"/>
      <c r="K9" s="124"/>
      <c r="L9" s="124"/>
      <c r="M9" s="125"/>
      <c r="N9" s="124"/>
      <c r="O9" s="70"/>
      <c r="P9" s="124"/>
    </row>
    <row r="10" spans="1:16" ht="15" x14ac:dyDescent="0.25">
      <c r="A10">
        <v>1010010010</v>
      </c>
      <c r="B10" t="s">
        <v>31</v>
      </c>
      <c r="C10" s="124"/>
      <c r="D10" s="124"/>
      <c r="E10" s="75">
        <v>100000</v>
      </c>
      <c r="F10" s="75"/>
      <c r="G10" s="75"/>
      <c r="H10" s="75"/>
      <c r="I10" s="96"/>
      <c r="K10" s="124"/>
      <c r="L10" s="124"/>
      <c r="M10" s="125"/>
      <c r="N10" s="124"/>
      <c r="O10" s="70"/>
      <c r="P10" s="124"/>
    </row>
    <row r="11" spans="1:16" ht="15" x14ac:dyDescent="0.25">
      <c r="A11">
        <v>1010030</v>
      </c>
      <c r="B11" t="s">
        <v>92</v>
      </c>
      <c r="C11" s="124"/>
      <c r="D11" s="124"/>
      <c r="E11" s="96"/>
      <c r="F11" s="96"/>
      <c r="G11" s="75">
        <v>112010.55</v>
      </c>
      <c r="H11" s="75"/>
      <c r="I11" s="96"/>
      <c r="K11" s="124"/>
      <c r="L11" s="124"/>
      <c r="M11" s="125"/>
      <c r="N11" s="124"/>
      <c r="O11" s="70"/>
      <c r="P11" s="124"/>
    </row>
    <row r="12" spans="1:16" ht="15" x14ac:dyDescent="0.25">
      <c r="A12" s="123" t="s">
        <v>1773</v>
      </c>
      <c r="B12" t="s">
        <v>90</v>
      </c>
      <c r="C12" s="124"/>
      <c r="D12" s="124"/>
      <c r="E12" s="75">
        <v>112010.55</v>
      </c>
      <c r="F12" s="75"/>
      <c r="G12" s="75"/>
      <c r="H12" s="75"/>
      <c r="I12" s="96"/>
      <c r="K12" s="124"/>
      <c r="L12" s="124"/>
      <c r="M12" s="125"/>
      <c r="N12" s="124"/>
      <c r="O12" s="94"/>
      <c r="P12" s="124"/>
    </row>
    <row r="13" spans="1:16" ht="15" x14ac:dyDescent="0.25">
      <c r="A13">
        <v>1040</v>
      </c>
      <c r="B13" t="s">
        <v>32</v>
      </c>
      <c r="C13" s="79" t="s">
        <v>4</v>
      </c>
      <c r="D13" s="79"/>
      <c r="E13" s="96"/>
      <c r="F13" s="96"/>
      <c r="G13" s="75"/>
      <c r="H13" s="75"/>
      <c r="I13" s="75">
        <v>5043488.0599999996</v>
      </c>
      <c r="K13" s="124"/>
      <c r="L13" s="124"/>
      <c r="M13" s="125"/>
      <c r="N13" s="124"/>
      <c r="P13" s="124"/>
    </row>
    <row r="14" spans="1:16" ht="15" x14ac:dyDescent="0.25">
      <c r="A14">
        <v>1040020</v>
      </c>
      <c r="B14" t="s">
        <v>1688</v>
      </c>
      <c r="C14" s="124"/>
      <c r="D14" s="124"/>
      <c r="E14" s="96"/>
      <c r="F14" s="96"/>
      <c r="G14" s="75">
        <v>43488.06</v>
      </c>
      <c r="H14" s="75"/>
      <c r="I14" s="96"/>
      <c r="K14" s="124"/>
      <c r="L14" s="124"/>
      <c r="M14" s="125"/>
      <c r="N14" s="124"/>
      <c r="O14" s="29"/>
      <c r="P14" s="124"/>
    </row>
    <row r="15" spans="1:16" ht="15" x14ac:dyDescent="0.25">
      <c r="A15">
        <v>1040020070</v>
      </c>
      <c r="B15" t="s">
        <v>33</v>
      </c>
      <c r="C15" s="124"/>
      <c r="D15" s="124"/>
      <c r="E15" s="75">
        <v>43488.06</v>
      </c>
      <c r="F15" s="75"/>
      <c r="G15" s="75"/>
      <c r="H15" s="75"/>
      <c r="I15" s="96"/>
      <c r="K15" s="124"/>
      <c r="L15" s="124"/>
      <c r="M15" s="125"/>
      <c r="N15" s="124"/>
      <c r="O15" s="79"/>
      <c r="P15" s="124"/>
    </row>
    <row r="16" spans="1:16" ht="15" x14ac:dyDescent="0.25">
      <c r="A16">
        <v>1040080</v>
      </c>
      <c r="B16" t="s">
        <v>64</v>
      </c>
      <c r="C16" s="96"/>
      <c r="D16" s="96"/>
      <c r="E16" s="96"/>
      <c r="F16" s="96"/>
      <c r="G16" s="75">
        <v>5000000</v>
      </c>
      <c r="H16" s="75"/>
      <c r="I16" s="96"/>
      <c r="K16" s="124"/>
      <c r="L16" s="124"/>
      <c r="M16" s="125"/>
      <c r="N16" s="124"/>
      <c r="P16" s="124"/>
    </row>
    <row r="17" spans="1:16" ht="15" x14ac:dyDescent="0.25">
      <c r="A17">
        <v>1040080990</v>
      </c>
      <c r="B17" t="s">
        <v>65</v>
      </c>
      <c r="C17" s="124"/>
      <c r="D17" s="124"/>
      <c r="E17" s="75">
        <v>5000000</v>
      </c>
      <c r="F17" s="75"/>
      <c r="G17" s="75"/>
      <c r="H17" s="75"/>
      <c r="I17" s="96"/>
      <c r="K17" s="124"/>
      <c r="L17" s="124"/>
      <c r="M17" s="125"/>
      <c r="N17" s="124"/>
      <c r="O17" s="29"/>
      <c r="P17" s="124"/>
    </row>
    <row r="18" spans="1:16" ht="15" x14ac:dyDescent="0.25">
      <c r="A18">
        <v>1080</v>
      </c>
      <c r="B18" t="s">
        <v>34</v>
      </c>
      <c r="C18" s="70" t="s">
        <v>6</v>
      </c>
      <c r="D18" s="70"/>
      <c r="E18" s="96"/>
      <c r="F18" s="96"/>
      <c r="G18" s="75"/>
      <c r="H18" s="75"/>
      <c r="I18" s="75">
        <v>2445926.3999999999</v>
      </c>
      <c r="K18" s="124"/>
      <c r="L18" s="124"/>
      <c r="M18" s="125"/>
      <c r="N18" s="124"/>
      <c r="O18" s="70"/>
      <c r="P18" s="124"/>
    </row>
    <row r="19" spans="1:16" ht="15" x14ac:dyDescent="0.25">
      <c r="A19">
        <v>1080020</v>
      </c>
      <c r="B19" t="s">
        <v>35</v>
      </c>
      <c r="C19" s="124"/>
      <c r="D19" s="124"/>
      <c r="E19" s="96"/>
      <c r="F19" s="96"/>
      <c r="G19" s="75">
        <v>2418150</v>
      </c>
      <c r="H19" s="75"/>
      <c r="I19" s="96"/>
      <c r="K19" s="124"/>
      <c r="L19" s="124"/>
      <c r="M19" s="125"/>
      <c r="N19" s="124"/>
      <c r="O19" s="70"/>
      <c r="P19" s="124"/>
    </row>
    <row r="20" spans="1:16" ht="15" x14ac:dyDescent="0.25">
      <c r="A20">
        <v>1080020010</v>
      </c>
      <c r="B20" t="s">
        <v>36</v>
      </c>
      <c r="C20" s="124"/>
      <c r="D20" s="124"/>
      <c r="E20" s="75">
        <v>2418150</v>
      </c>
      <c r="F20" s="75"/>
      <c r="G20" s="75"/>
      <c r="H20" s="75"/>
      <c r="I20" s="96"/>
      <c r="K20" s="124"/>
      <c r="L20" s="124"/>
      <c r="M20" s="125"/>
      <c r="N20" s="124"/>
      <c r="O20" s="70"/>
      <c r="P20" s="124"/>
    </row>
    <row r="21" spans="1:16" ht="15" x14ac:dyDescent="0.25">
      <c r="A21">
        <v>1080030</v>
      </c>
      <c r="B21" t="s">
        <v>37</v>
      </c>
      <c r="C21" s="124"/>
      <c r="D21" s="124"/>
      <c r="E21" s="96"/>
      <c r="F21" s="96"/>
      <c r="G21" s="75">
        <v>404208.4</v>
      </c>
      <c r="H21" s="75"/>
      <c r="I21" s="96"/>
      <c r="K21" s="124"/>
      <c r="L21" s="124"/>
      <c r="M21" s="125"/>
      <c r="N21" s="124"/>
      <c r="O21" s="70"/>
      <c r="P21" s="124"/>
    </row>
    <row r="22" spans="1:16" ht="15" x14ac:dyDescent="0.25">
      <c r="A22">
        <v>1080030010</v>
      </c>
      <c r="B22" t="s">
        <v>38</v>
      </c>
      <c r="C22" s="124"/>
      <c r="D22" s="124"/>
      <c r="E22" s="75">
        <v>404208.4</v>
      </c>
      <c r="F22" s="75"/>
      <c r="G22" s="75"/>
      <c r="H22" s="75"/>
      <c r="I22" s="96"/>
      <c r="K22" s="124"/>
      <c r="L22" s="124"/>
      <c r="M22" s="125"/>
      <c r="N22" s="124"/>
      <c r="O22" s="70"/>
      <c r="P22" s="124"/>
    </row>
    <row r="23" spans="1:16" ht="15" x14ac:dyDescent="0.25">
      <c r="A23">
        <v>1080090</v>
      </c>
      <c r="B23" t="s">
        <v>39</v>
      </c>
      <c r="C23" s="124"/>
      <c r="D23" s="124"/>
      <c r="E23" s="96"/>
      <c r="F23" s="96"/>
      <c r="G23" s="75">
        <v>-376432</v>
      </c>
      <c r="H23" s="75"/>
      <c r="I23" s="96"/>
      <c r="K23" s="124"/>
      <c r="L23" s="124"/>
      <c r="M23" s="125"/>
      <c r="N23" s="124"/>
      <c r="O23" s="70"/>
      <c r="P23" s="124"/>
    </row>
    <row r="24" spans="1:16" ht="15" x14ac:dyDescent="0.25">
      <c r="A24">
        <v>1080090010</v>
      </c>
      <c r="B24" t="s">
        <v>40</v>
      </c>
      <c r="C24" s="96"/>
      <c r="D24" s="96"/>
      <c r="E24" s="75">
        <v>-282128</v>
      </c>
      <c r="F24" s="75"/>
      <c r="G24" s="75"/>
      <c r="H24" s="75"/>
      <c r="I24" s="96"/>
      <c r="K24" s="124"/>
      <c r="L24" s="124"/>
      <c r="M24" s="125"/>
      <c r="N24" s="124"/>
      <c r="P24" s="124"/>
    </row>
    <row r="25" spans="1:16" ht="15" x14ac:dyDescent="0.25">
      <c r="A25">
        <v>1080090030</v>
      </c>
      <c r="B25" t="s">
        <v>41</v>
      </c>
      <c r="C25" s="124"/>
      <c r="D25" s="124"/>
      <c r="E25" s="96"/>
      <c r="F25" s="96"/>
      <c r="G25" s="75">
        <v>-94304</v>
      </c>
      <c r="H25" s="75"/>
      <c r="I25" s="96"/>
      <c r="K25" s="124"/>
      <c r="L25" s="124"/>
      <c r="M25" s="125"/>
      <c r="N25" s="124"/>
      <c r="O25" s="29"/>
      <c r="P25" s="124"/>
    </row>
    <row r="26" spans="1:16" ht="15" x14ac:dyDescent="0.25">
      <c r="A26">
        <v>1090</v>
      </c>
      <c r="B26" t="s">
        <v>42</v>
      </c>
      <c r="C26" s="70" t="s">
        <v>19</v>
      </c>
      <c r="D26" s="70"/>
      <c r="E26" s="96"/>
      <c r="F26" s="96"/>
      <c r="G26" s="75"/>
      <c r="H26" s="75"/>
      <c r="I26" s="75">
        <v>59276.79</v>
      </c>
      <c r="K26" s="124"/>
      <c r="L26" s="124"/>
      <c r="M26" s="125"/>
      <c r="N26" s="124"/>
      <c r="O26" s="70"/>
      <c r="P26" s="124"/>
    </row>
    <row r="27" spans="1:16" s="124" customFormat="1" ht="15" x14ac:dyDescent="0.25">
      <c r="A27">
        <v>1090010</v>
      </c>
      <c r="B27" t="s">
        <v>43</v>
      </c>
      <c r="E27" s="96"/>
      <c r="F27" s="96"/>
      <c r="G27" s="75">
        <v>59276.79</v>
      </c>
      <c r="H27" s="75"/>
      <c r="I27" s="96"/>
      <c r="M27" s="31"/>
      <c r="O27" s="70"/>
      <c r="P27" s="21"/>
    </row>
    <row r="28" spans="1:16" s="21" customFormat="1" ht="15" x14ac:dyDescent="0.25">
      <c r="A28" s="123" t="s">
        <v>44</v>
      </c>
      <c r="B28" t="s">
        <v>45</v>
      </c>
      <c r="C28" s="31"/>
      <c r="D28" s="31"/>
      <c r="E28" s="75">
        <v>59276.79</v>
      </c>
      <c r="F28" s="75"/>
      <c r="G28" s="75"/>
      <c r="H28" s="75"/>
      <c r="I28" s="96"/>
      <c r="K28" s="124"/>
      <c r="M28" s="89"/>
      <c r="N28" s="31"/>
      <c r="P28" s="124"/>
    </row>
    <row r="29" spans="1:16" ht="13.5" thickBot="1" x14ac:dyDescent="0.25">
      <c r="A29" s="31" t="s">
        <v>70</v>
      </c>
      <c r="B29" s="124"/>
      <c r="C29" s="124"/>
      <c r="D29" s="124"/>
      <c r="E29" s="25"/>
      <c r="F29" s="25"/>
      <c r="G29" s="25"/>
      <c r="H29" s="25"/>
      <c r="I29" s="26">
        <f>SUM(I8:I28)</f>
        <v>7760701.7999999998</v>
      </c>
      <c r="K29" s="124"/>
      <c r="L29" s="124"/>
      <c r="M29" s="125"/>
      <c r="N29" s="124"/>
      <c r="P29" s="124"/>
    </row>
    <row r="30" spans="1:16" ht="13.5" thickTop="1" x14ac:dyDescent="0.2">
      <c r="A30" s="89">
        <v>2000</v>
      </c>
      <c r="B30" s="31" t="s">
        <v>203</v>
      </c>
      <c r="C30" s="31"/>
      <c r="D30" s="31"/>
      <c r="E30" s="25"/>
      <c r="F30" s="25"/>
      <c r="G30" s="25"/>
      <c r="H30" s="25"/>
      <c r="I30" s="25"/>
      <c r="K30" s="124"/>
      <c r="L30" s="124"/>
      <c r="M30" s="24"/>
      <c r="N30" s="23"/>
      <c r="O30" s="70"/>
      <c r="P30" s="124"/>
    </row>
    <row r="31" spans="1:16" ht="15" x14ac:dyDescent="0.25">
      <c r="A31">
        <v>2040</v>
      </c>
      <c r="B31" t="s">
        <v>183</v>
      </c>
      <c r="C31" s="70" t="s">
        <v>329</v>
      </c>
      <c r="D31" s="70"/>
      <c r="E31" s="75"/>
      <c r="F31" s="75"/>
      <c r="G31" s="96"/>
      <c r="H31" s="75"/>
      <c r="I31" s="75">
        <v>113750.43</v>
      </c>
      <c r="K31" s="124"/>
      <c r="L31" s="124"/>
      <c r="M31" s="24"/>
      <c r="N31" s="23"/>
      <c r="O31" s="70"/>
      <c r="P31" s="124"/>
    </row>
    <row r="32" spans="1:16" s="124" customFormat="1" ht="15" x14ac:dyDescent="0.25">
      <c r="A32">
        <v>2040020</v>
      </c>
      <c r="B32" t="s">
        <v>330</v>
      </c>
      <c r="E32" s="75"/>
      <c r="F32" s="75"/>
      <c r="G32" s="75">
        <v>113750.43</v>
      </c>
      <c r="H32" s="75"/>
      <c r="I32" s="96"/>
      <c r="M32" s="31"/>
      <c r="O32" s="79"/>
    </row>
    <row r="33" spans="1:16" s="124" customFormat="1" ht="15" x14ac:dyDescent="0.25">
      <c r="A33">
        <v>2040020040</v>
      </c>
      <c r="B33" t="s">
        <v>331</v>
      </c>
      <c r="E33" s="75">
        <v>113750.43</v>
      </c>
      <c r="F33" s="75"/>
      <c r="G33" s="96"/>
      <c r="H33" s="75"/>
      <c r="I33" s="96"/>
      <c r="J33" s="25"/>
      <c r="M33" s="89"/>
      <c r="N33" s="31"/>
      <c r="O33" s="79"/>
    </row>
    <row r="34" spans="1:16" ht="13.5" thickBot="1" x14ac:dyDescent="0.25">
      <c r="A34" s="31" t="s">
        <v>204</v>
      </c>
      <c r="B34" s="124"/>
      <c r="C34" s="124"/>
      <c r="D34" s="124"/>
      <c r="E34" s="25"/>
      <c r="F34" s="25"/>
      <c r="G34" s="21"/>
      <c r="H34" s="21"/>
      <c r="I34" s="26">
        <f>SUM(I31:I33)</f>
        <v>113750.43</v>
      </c>
      <c r="K34" s="124"/>
      <c r="L34" s="124"/>
      <c r="M34" s="125"/>
      <c r="N34" s="124"/>
      <c r="O34" s="70"/>
      <c r="P34" s="124"/>
    </row>
    <row r="35" spans="1:16" ht="13.5" thickTop="1" x14ac:dyDescent="0.2">
      <c r="A35" s="89">
        <v>3000</v>
      </c>
      <c r="B35" s="31" t="s">
        <v>66</v>
      </c>
      <c r="C35" s="31"/>
      <c r="D35" s="31"/>
      <c r="E35" s="25"/>
      <c r="F35" s="25"/>
      <c r="G35" s="21"/>
      <c r="H35" s="21"/>
      <c r="I35" s="21"/>
      <c r="K35" s="124"/>
      <c r="L35" s="124"/>
      <c r="M35" s="125"/>
      <c r="N35" s="124"/>
      <c r="O35" s="70"/>
      <c r="P35" s="124"/>
    </row>
    <row r="36" spans="1:16" ht="15" x14ac:dyDescent="0.25">
      <c r="A36">
        <v>3010</v>
      </c>
      <c r="B36" t="s">
        <v>89</v>
      </c>
      <c r="C36" s="124"/>
      <c r="D36" s="124"/>
      <c r="E36" s="75"/>
      <c r="F36" s="75"/>
      <c r="G36" s="96"/>
      <c r="H36" s="75"/>
      <c r="I36" s="75">
        <v>5000000</v>
      </c>
      <c r="K36" s="124"/>
      <c r="L36" s="124"/>
      <c r="M36" s="125"/>
      <c r="N36" s="124"/>
      <c r="O36" s="79"/>
      <c r="P36" s="124"/>
    </row>
    <row r="37" spans="1:16" ht="15" x14ac:dyDescent="0.25">
      <c r="A37">
        <v>3010010</v>
      </c>
      <c r="B37" t="s">
        <v>67</v>
      </c>
      <c r="C37" s="31"/>
      <c r="D37" s="31"/>
      <c r="E37" s="75"/>
      <c r="F37" s="75"/>
      <c r="G37" s="75">
        <v>5000000</v>
      </c>
      <c r="H37" s="75"/>
      <c r="I37" s="96"/>
      <c r="K37" s="124"/>
      <c r="L37" s="124"/>
      <c r="M37" s="125"/>
      <c r="N37" s="124"/>
      <c r="O37" s="79"/>
      <c r="P37" s="124"/>
    </row>
    <row r="38" spans="1:16" ht="15" x14ac:dyDescent="0.25">
      <c r="A38">
        <v>3010010010</v>
      </c>
      <c r="B38" t="s">
        <v>68</v>
      </c>
      <c r="C38" s="124"/>
      <c r="D38" s="124"/>
      <c r="E38" s="75">
        <v>5000000</v>
      </c>
      <c r="F38" s="75"/>
      <c r="G38" s="96"/>
      <c r="H38" s="75"/>
      <c r="I38" s="96"/>
      <c r="K38" s="124"/>
      <c r="L38" s="124"/>
      <c r="M38" s="125"/>
      <c r="N38" s="124"/>
      <c r="O38" s="79"/>
      <c r="P38" s="124"/>
    </row>
    <row r="39" spans="1:16" ht="15" x14ac:dyDescent="0.25">
      <c r="A39">
        <v>3020</v>
      </c>
      <c r="B39" t="s">
        <v>46</v>
      </c>
      <c r="C39" s="124"/>
      <c r="D39" s="124"/>
      <c r="E39" s="75"/>
      <c r="F39" s="75"/>
      <c r="G39" s="96"/>
      <c r="H39" s="75"/>
      <c r="I39" s="75">
        <v>2822358.4</v>
      </c>
      <c r="K39" s="124"/>
      <c r="L39" s="124"/>
      <c r="M39" s="125"/>
      <c r="N39" s="124"/>
      <c r="O39" s="70"/>
      <c r="P39" s="124"/>
    </row>
    <row r="40" spans="1:16" ht="15" x14ac:dyDescent="0.25">
      <c r="A40">
        <v>3020020</v>
      </c>
      <c r="B40" t="s">
        <v>47</v>
      </c>
      <c r="C40" s="124"/>
      <c r="D40" s="124"/>
      <c r="E40" s="75"/>
      <c r="F40" s="75"/>
      <c r="G40" s="75">
        <v>2822358.4</v>
      </c>
      <c r="H40" s="75"/>
      <c r="I40" s="96"/>
      <c r="K40" s="124"/>
      <c r="L40" s="124"/>
      <c r="M40" s="125"/>
      <c r="N40" s="124"/>
      <c r="O40" s="70"/>
      <c r="P40" s="124"/>
    </row>
    <row r="41" spans="1:16" ht="15" x14ac:dyDescent="0.25">
      <c r="A41" s="123" t="s">
        <v>48</v>
      </c>
      <c r="B41" t="s">
        <v>49</v>
      </c>
      <c r="C41" s="124"/>
      <c r="D41" s="124"/>
      <c r="E41" s="75">
        <v>2822358.4</v>
      </c>
      <c r="F41" s="75"/>
      <c r="G41" s="96"/>
      <c r="H41" s="75"/>
      <c r="I41" s="96"/>
      <c r="K41" s="124"/>
      <c r="L41" s="124"/>
      <c r="M41" s="125"/>
      <c r="N41" s="124"/>
      <c r="O41" s="70"/>
      <c r="P41" s="124"/>
    </row>
    <row r="42" spans="1:16" ht="15" x14ac:dyDescent="0.25">
      <c r="A42">
        <v>3050</v>
      </c>
      <c r="B42" t="s">
        <v>185</v>
      </c>
      <c r="C42" s="124"/>
      <c r="D42" s="124"/>
      <c r="E42" s="75"/>
      <c r="F42" s="75"/>
      <c r="G42" s="96"/>
      <c r="H42" s="75"/>
      <c r="I42" s="75">
        <v>1576331.95</v>
      </c>
      <c r="K42" s="124"/>
      <c r="L42" s="124"/>
      <c r="M42" s="125"/>
      <c r="N42" s="124"/>
      <c r="O42" s="70"/>
      <c r="P42" s="124"/>
    </row>
    <row r="43" spans="1:16" s="124" customFormat="1" ht="15" x14ac:dyDescent="0.25">
      <c r="A43">
        <v>3050010</v>
      </c>
      <c r="B43" t="s">
        <v>187</v>
      </c>
      <c r="E43" s="75"/>
      <c r="F43" s="75"/>
      <c r="G43" s="75">
        <v>1576331.95</v>
      </c>
      <c r="H43" s="75"/>
      <c r="I43" s="96"/>
      <c r="J43" s="127"/>
      <c r="M43" s="125"/>
      <c r="O43" s="70"/>
    </row>
    <row r="44" spans="1:16" s="124" customFormat="1" ht="15" x14ac:dyDescent="0.25">
      <c r="A44" s="123" t="s">
        <v>1774</v>
      </c>
      <c r="B44" t="s">
        <v>111</v>
      </c>
      <c r="E44" s="75">
        <v>1576331.95</v>
      </c>
      <c r="F44" s="75"/>
      <c r="G44" s="96"/>
      <c r="H44" s="75"/>
      <c r="I44" s="96"/>
      <c r="M44" s="24"/>
      <c r="N44" s="23"/>
      <c r="O44" s="70"/>
    </row>
    <row r="45" spans="1:16" s="124" customFormat="1" x14ac:dyDescent="0.2">
      <c r="A45" s="24">
        <v>3060020010</v>
      </c>
      <c r="B45" s="23" t="s">
        <v>328</v>
      </c>
      <c r="C45" s="23"/>
      <c r="D45" s="23"/>
      <c r="E45" s="70"/>
      <c r="F45" s="70"/>
      <c r="I45" s="126">
        <f>+'PERDIDAS Y GANACIAS'!E36</f>
        <v>-1751738.9800000009</v>
      </c>
      <c r="M45" s="24"/>
      <c r="N45" s="23"/>
      <c r="O45" s="70"/>
    </row>
    <row r="46" spans="1:16" s="124" customFormat="1" x14ac:dyDescent="0.2">
      <c r="A46" s="31" t="s">
        <v>7</v>
      </c>
      <c r="E46" s="29"/>
      <c r="F46" s="29"/>
      <c r="G46" s="21"/>
      <c r="H46" s="21"/>
      <c r="I46" s="25">
        <f>SUM(I36:I45)</f>
        <v>7646951.3699999992</v>
      </c>
      <c r="J46" s="129"/>
    </row>
    <row r="47" spans="1:16" s="124" customFormat="1" ht="13.5" thickBot="1" x14ac:dyDescent="0.25">
      <c r="A47" s="31" t="s">
        <v>69</v>
      </c>
      <c r="E47" s="29"/>
      <c r="F47" s="29"/>
      <c r="G47" s="21"/>
      <c r="H47" s="21"/>
      <c r="I47" s="26">
        <f>+I46+I34</f>
        <v>7760701.7999999989</v>
      </c>
      <c r="J47" s="127"/>
    </row>
    <row r="48" spans="1:16" s="124" customFormat="1" ht="13.5" thickTop="1" x14ac:dyDescent="0.2">
      <c r="A48" s="96"/>
      <c r="B48" s="96"/>
      <c r="E48" s="96"/>
      <c r="F48" s="96"/>
      <c r="G48" s="96"/>
      <c r="H48" s="96"/>
      <c r="I48" s="96"/>
      <c r="J48" s="77"/>
    </row>
    <row r="49" spans="1:10" s="124" customFormat="1" x14ac:dyDescent="0.2">
      <c r="A49" s="96"/>
      <c r="B49" s="96"/>
      <c r="E49" s="96"/>
      <c r="F49" s="96"/>
      <c r="G49" s="96"/>
      <c r="H49" s="96"/>
      <c r="I49" s="97"/>
      <c r="J49" s="77"/>
    </row>
    <row r="50" spans="1:10" s="124" customFormat="1" x14ac:dyDescent="0.2">
      <c r="A50" s="27"/>
      <c r="B50" s="31"/>
      <c r="C50" s="31"/>
      <c r="D50" s="31"/>
      <c r="E50" s="70"/>
      <c r="F50" s="70"/>
      <c r="G50" s="21"/>
      <c r="H50" s="21"/>
      <c r="I50" s="21"/>
      <c r="J50" s="77"/>
    </row>
    <row r="51" spans="1:10" s="124" customFormat="1" x14ac:dyDescent="0.2">
      <c r="A51" s="27"/>
      <c r="B51" s="31"/>
      <c r="C51" s="31"/>
      <c r="D51" s="31"/>
      <c r="E51" s="70"/>
      <c r="F51" s="70"/>
      <c r="G51" s="21"/>
      <c r="H51" s="21"/>
      <c r="I51" s="21"/>
      <c r="J51" s="77"/>
    </row>
    <row r="54" spans="1:10" s="124" customFormat="1" x14ac:dyDescent="0.2">
      <c r="A54" s="13" t="s">
        <v>103</v>
      </c>
      <c r="B54" s="130"/>
      <c r="C54" s="130"/>
      <c r="D54" s="130"/>
      <c r="E54" s="14" t="s">
        <v>104</v>
      </c>
      <c r="F54" s="70"/>
      <c r="G54" s="21"/>
      <c r="H54" s="21"/>
      <c r="I54" s="21"/>
      <c r="J54" s="77"/>
    </row>
    <row r="55" spans="1:10" s="124" customFormat="1" x14ac:dyDescent="0.2">
      <c r="A55" s="13" t="s">
        <v>13</v>
      </c>
      <c r="B55" s="130"/>
      <c r="C55" s="130"/>
      <c r="D55" s="130"/>
      <c r="E55" s="14" t="s">
        <v>14</v>
      </c>
      <c r="F55" s="70"/>
      <c r="G55" s="21"/>
      <c r="H55" s="21"/>
      <c r="I55" s="21"/>
      <c r="J55" s="77"/>
    </row>
    <row r="56" spans="1:10" s="124" customFormat="1" x14ac:dyDescent="0.2">
      <c r="F56" s="14"/>
      <c r="G56" s="29"/>
      <c r="H56" s="29"/>
    </row>
    <row r="57" spans="1:10" s="124" customFormat="1" x14ac:dyDescent="0.2">
      <c r="A57" s="54" t="s">
        <v>84</v>
      </c>
      <c r="F57" s="14"/>
      <c r="G57" s="29"/>
      <c r="H57" s="29"/>
    </row>
  </sheetData>
  <mergeCells count="6">
    <mergeCell ref="A6:J6"/>
    <mergeCell ref="A1:I1"/>
    <mergeCell ref="A2:I2"/>
    <mergeCell ref="A3:I3"/>
    <mergeCell ref="A4:I4"/>
    <mergeCell ref="A5:I5"/>
  </mergeCells>
  <pageMargins left="0.39370078740157483" right="0.19685039370078741" top="0.39370078740157483" bottom="0.39370078740157483" header="0" footer="0"/>
  <pageSetup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workbookViewId="0">
      <selection sqref="A1:E1"/>
    </sheetView>
  </sheetViews>
  <sheetFormatPr baseColWidth="10" defaultRowHeight="14.25" customHeight="1" x14ac:dyDescent="0.2"/>
  <cols>
    <col min="1" max="1" width="11.5703125" style="37" bestFit="1" customWidth="1"/>
    <col min="2" max="2" width="59.7109375" style="28" customWidth="1"/>
    <col min="3" max="3" width="8" style="73" customWidth="1"/>
    <col min="4" max="4" width="1.28515625" style="28" customWidth="1"/>
    <col min="5" max="5" width="16.28515625" style="28" customWidth="1"/>
    <col min="6" max="6" width="11.42578125" style="28"/>
    <col min="7" max="16384" width="11.42578125" style="11"/>
  </cols>
  <sheetData>
    <row r="1" spans="1:7" ht="14.25" customHeight="1" x14ac:dyDescent="0.2">
      <c r="A1" s="141" t="s">
        <v>105</v>
      </c>
      <c r="B1" s="141"/>
      <c r="C1" s="141"/>
      <c r="D1" s="141"/>
      <c r="E1" s="141"/>
      <c r="F1" s="71"/>
      <c r="G1" s="71"/>
    </row>
    <row r="2" spans="1:7" ht="14.25" customHeight="1" x14ac:dyDescent="0.2">
      <c r="A2" s="142" t="s">
        <v>8</v>
      </c>
      <c r="B2" s="142"/>
      <c r="C2" s="142"/>
      <c r="D2" s="142"/>
      <c r="E2" s="142"/>
      <c r="F2" s="32"/>
    </row>
    <row r="3" spans="1:7" ht="14.25" customHeight="1" x14ac:dyDescent="0.2">
      <c r="A3" s="143" t="s">
        <v>71</v>
      </c>
      <c r="B3" s="143"/>
      <c r="C3" s="143"/>
      <c r="D3" s="143"/>
      <c r="E3" s="143"/>
      <c r="F3" s="33"/>
    </row>
    <row r="4" spans="1:7" ht="14.25" customHeight="1" x14ac:dyDescent="0.2">
      <c r="A4" s="143" t="s">
        <v>1700</v>
      </c>
      <c r="B4" s="143"/>
      <c r="C4" s="143"/>
      <c r="D4" s="143"/>
      <c r="E4" s="143"/>
      <c r="F4" s="33"/>
    </row>
    <row r="5" spans="1:7" ht="14.25" customHeight="1" x14ac:dyDescent="0.2">
      <c r="A5" s="140" t="s">
        <v>10</v>
      </c>
      <c r="B5" s="140"/>
      <c r="C5" s="140"/>
      <c r="D5" s="140"/>
      <c r="E5" s="140"/>
      <c r="F5" s="34"/>
    </row>
    <row r="7" spans="1:7" s="21" customFormat="1" ht="14.25" customHeight="1" x14ac:dyDescent="0.2">
      <c r="A7" s="41">
        <v>5000</v>
      </c>
      <c r="B7" s="36" t="s">
        <v>72</v>
      </c>
      <c r="C7" s="72"/>
      <c r="D7" s="11"/>
      <c r="E7" s="11"/>
      <c r="F7" s="28"/>
    </row>
    <row r="8" spans="1:7" s="21" customFormat="1" ht="14.25" customHeight="1" x14ac:dyDescent="0.2">
      <c r="A8" s="24">
        <v>5060</v>
      </c>
      <c r="B8" s="31" t="s">
        <v>63</v>
      </c>
      <c r="C8" s="72"/>
      <c r="D8" s="11"/>
      <c r="E8" s="22"/>
      <c r="F8" s="28"/>
    </row>
    <row r="9" spans="1:7" ht="14.25" customHeight="1" x14ac:dyDescent="0.2">
      <c r="A9" s="24">
        <v>5060010</v>
      </c>
      <c r="B9" s="23" t="s">
        <v>51</v>
      </c>
      <c r="C9" s="72"/>
      <c r="D9" s="11"/>
      <c r="E9" s="22"/>
    </row>
    <row r="10" spans="1:7" ht="14.25" customHeight="1" x14ac:dyDescent="0.2">
      <c r="A10" s="24">
        <v>5060010200</v>
      </c>
      <c r="B10" s="23" t="s">
        <v>106</v>
      </c>
      <c r="C10" s="70" t="s">
        <v>74</v>
      </c>
      <c r="D10" s="21"/>
      <c r="E10" s="81">
        <f>+'NOTAS ESTADOS FINANCIEROS'!G30</f>
        <v>3793664.78</v>
      </c>
    </row>
    <row r="11" spans="1:7" ht="14.25" customHeight="1" x14ac:dyDescent="0.2">
      <c r="A11" s="39" t="s">
        <v>0</v>
      </c>
      <c r="B11" s="29"/>
      <c r="C11" s="70"/>
      <c r="D11" s="21"/>
      <c r="E11" s="25">
        <f>SUM(E10:E10)</f>
        <v>3793664.78</v>
      </c>
      <c r="F11" s="29"/>
    </row>
    <row r="12" spans="1:7" ht="14.25" customHeight="1" x14ac:dyDescent="0.2">
      <c r="A12" s="38"/>
      <c r="B12" s="29"/>
      <c r="C12" s="70"/>
      <c r="D12" s="21"/>
      <c r="E12" s="25"/>
      <c r="F12" s="29"/>
    </row>
    <row r="13" spans="1:7" ht="14.25" customHeight="1" x14ac:dyDescent="0.2">
      <c r="A13" s="24">
        <v>4060</v>
      </c>
      <c r="B13" s="31" t="s">
        <v>50</v>
      </c>
      <c r="C13" s="72"/>
      <c r="D13" s="11"/>
      <c r="E13" s="22"/>
    </row>
    <row r="14" spans="1:7" ht="14.25" customHeight="1" x14ac:dyDescent="0.2">
      <c r="A14" s="24">
        <v>4060010</v>
      </c>
      <c r="B14" s="23" t="s">
        <v>51</v>
      </c>
      <c r="C14" s="72"/>
      <c r="D14" s="11"/>
      <c r="E14" s="22"/>
    </row>
    <row r="15" spans="1:7" ht="14.25" customHeight="1" x14ac:dyDescent="0.2">
      <c r="A15" s="24">
        <v>4060010010</v>
      </c>
      <c r="B15" s="23" t="s">
        <v>107</v>
      </c>
      <c r="C15" s="72"/>
      <c r="D15" s="11"/>
      <c r="E15" s="22">
        <v>941253.76</v>
      </c>
    </row>
    <row r="16" spans="1:7" ht="14.25" customHeight="1" x14ac:dyDescent="0.2">
      <c r="A16" s="24">
        <v>4060010020</v>
      </c>
      <c r="B16" s="23" t="s">
        <v>53</v>
      </c>
      <c r="C16" s="72"/>
      <c r="D16" s="11"/>
      <c r="E16" s="22">
        <v>79848.97</v>
      </c>
    </row>
    <row r="17" spans="1:7" ht="14.25" customHeight="1" x14ac:dyDescent="0.2">
      <c r="A17" s="24">
        <v>4070</v>
      </c>
      <c r="B17" s="31" t="s">
        <v>54</v>
      </c>
      <c r="C17" s="72"/>
      <c r="D17" s="11"/>
      <c r="E17" s="22"/>
    </row>
    <row r="18" spans="1:7" ht="14.25" customHeight="1" x14ac:dyDescent="0.2">
      <c r="A18" s="24">
        <v>4070010</v>
      </c>
      <c r="B18" s="23" t="s">
        <v>55</v>
      </c>
      <c r="C18" s="72"/>
      <c r="D18" s="11"/>
      <c r="E18" s="22"/>
    </row>
    <row r="19" spans="1:7" ht="14.25" customHeight="1" x14ac:dyDescent="0.2">
      <c r="A19" s="24">
        <v>4070010130</v>
      </c>
      <c r="B19" s="23" t="s">
        <v>56</v>
      </c>
      <c r="C19" s="72"/>
      <c r="D19" s="11"/>
      <c r="E19" s="22">
        <v>71572.850000000006</v>
      </c>
    </row>
    <row r="20" spans="1:7" ht="14.25" customHeight="1" x14ac:dyDescent="0.2">
      <c r="A20" s="24">
        <v>4070020</v>
      </c>
      <c r="B20" s="23" t="s">
        <v>57</v>
      </c>
      <c r="C20" s="72"/>
      <c r="D20" s="11"/>
      <c r="E20" s="22"/>
    </row>
    <row r="21" spans="1:7" ht="14.25" customHeight="1" x14ac:dyDescent="0.2">
      <c r="A21" s="24">
        <v>4070020010</v>
      </c>
      <c r="B21" s="23" t="s">
        <v>108</v>
      </c>
      <c r="C21" s="72"/>
      <c r="D21" s="11"/>
      <c r="E21" s="22">
        <v>249749.88</v>
      </c>
    </row>
    <row r="22" spans="1:7" ht="14.25" customHeight="1" x14ac:dyDescent="0.25">
      <c r="A22">
        <v>4070020040</v>
      </c>
      <c r="B22" t="s">
        <v>309</v>
      </c>
      <c r="C22" s="72"/>
      <c r="D22" s="11"/>
      <c r="E22" s="22">
        <v>44625</v>
      </c>
    </row>
    <row r="23" spans="1:7" ht="14.25" customHeight="1" x14ac:dyDescent="0.25">
      <c r="A23">
        <v>4070020050</v>
      </c>
      <c r="B23" t="s">
        <v>377</v>
      </c>
      <c r="C23" s="72"/>
      <c r="D23" s="11"/>
      <c r="E23" s="22">
        <v>86496.92</v>
      </c>
    </row>
    <row r="24" spans="1:7" ht="14.25" customHeight="1" x14ac:dyDescent="0.25">
      <c r="A24" s="123">
        <v>4070020060</v>
      </c>
      <c r="B24" t="s">
        <v>369</v>
      </c>
      <c r="C24" s="75"/>
      <c r="D24" s="75"/>
      <c r="E24" s="22">
        <v>400000</v>
      </c>
      <c r="F24" s="75"/>
      <c r="G24" s="75"/>
    </row>
    <row r="25" spans="1:7" ht="14.25" customHeight="1" x14ac:dyDescent="0.25">
      <c r="A25" s="123">
        <v>4070020100</v>
      </c>
      <c r="B25" t="s">
        <v>378</v>
      </c>
      <c r="C25" s="75"/>
      <c r="D25" s="75"/>
      <c r="E25" s="22">
        <v>4000</v>
      </c>
      <c r="F25" s="75"/>
      <c r="G25" s="75"/>
    </row>
    <row r="26" spans="1:7" ht="14.25" customHeight="1" x14ac:dyDescent="0.2">
      <c r="A26" s="24">
        <v>4070020990</v>
      </c>
      <c r="B26" s="23" t="s">
        <v>59</v>
      </c>
      <c r="C26" s="72"/>
      <c r="D26" s="11"/>
      <c r="E26" s="22">
        <v>2464142.7799999998</v>
      </c>
    </row>
    <row r="27" spans="1:7" ht="14.25" customHeight="1" x14ac:dyDescent="0.25">
      <c r="A27" s="123">
        <v>4070030070</v>
      </c>
      <c r="B27" t="s">
        <v>1693</v>
      </c>
      <c r="C27" s="75"/>
      <c r="D27" s="11"/>
      <c r="E27" s="22">
        <v>66566.75</v>
      </c>
    </row>
    <row r="28" spans="1:7" s="21" customFormat="1" ht="14.25" customHeight="1" x14ac:dyDescent="0.2">
      <c r="A28" s="24">
        <v>4070040</v>
      </c>
      <c r="B28" s="23" t="s">
        <v>374</v>
      </c>
      <c r="C28" s="72"/>
      <c r="D28" s="11"/>
      <c r="E28" s="22"/>
      <c r="F28" s="28"/>
      <c r="G28" s="11"/>
    </row>
    <row r="29" spans="1:7" s="21" customFormat="1" ht="14.25" customHeight="1" x14ac:dyDescent="0.25">
      <c r="A29">
        <v>4070040030</v>
      </c>
      <c r="B29" t="s">
        <v>379</v>
      </c>
      <c r="C29" s="72"/>
      <c r="D29" s="11"/>
      <c r="E29" s="22">
        <v>333300</v>
      </c>
      <c r="F29" s="28"/>
      <c r="G29" s="11"/>
    </row>
    <row r="30" spans="1:7" s="21" customFormat="1" ht="14.25" customHeight="1" x14ac:dyDescent="0.25">
      <c r="A30" s="123">
        <v>4070040040</v>
      </c>
      <c r="B30" t="s">
        <v>380</v>
      </c>
      <c r="C30" s="72"/>
      <c r="D30" s="11"/>
      <c r="E30" s="22">
        <v>241508.11</v>
      </c>
      <c r="F30" s="28"/>
      <c r="G30" s="11"/>
    </row>
    <row r="31" spans="1:7" s="21" customFormat="1" ht="14.25" customHeight="1" x14ac:dyDescent="0.25">
      <c r="A31" s="123">
        <v>4070040050</v>
      </c>
      <c r="B31" t="s">
        <v>1695</v>
      </c>
      <c r="E31" s="22">
        <v>73882.899999999994</v>
      </c>
      <c r="F31" s="28"/>
      <c r="G31" s="11"/>
    </row>
    <row r="32" spans="1:7" s="21" customFormat="1" ht="14.25" customHeight="1" x14ac:dyDescent="0.2">
      <c r="A32" s="24">
        <v>4070040070</v>
      </c>
      <c r="B32" s="23" t="s">
        <v>109</v>
      </c>
      <c r="C32" s="72"/>
      <c r="D32" s="11"/>
      <c r="E32" s="22">
        <v>241992</v>
      </c>
      <c r="F32" s="28"/>
      <c r="G32" s="11"/>
    </row>
    <row r="33" spans="1:6" ht="14.25" customHeight="1" x14ac:dyDescent="0.2">
      <c r="A33" s="24">
        <v>4070050</v>
      </c>
      <c r="B33" s="23" t="s">
        <v>62</v>
      </c>
      <c r="C33" s="72"/>
      <c r="D33" s="11"/>
      <c r="E33" s="22"/>
    </row>
    <row r="34" spans="1:6" ht="14.25" customHeight="1" x14ac:dyDescent="0.2">
      <c r="A34" s="24">
        <v>4070050060</v>
      </c>
      <c r="B34" s="23" t="s">
        <v>110</v>
      </c>
      <c r="C34" s="72"/>
      <c r="D34" s="11"/>
      <c r="E34" s="35">
        <v>246463.84</v>
      </c>
    </row>
    <row r="35" spans="1:6" ht="14.25" customHeight="1" x14ac:dyDescent="0.2">
      <c r="A35" s="39" t="s">
        <v>73</v>
      </c>
      <c r="B35" s="29"/>
      <c r="C35" s="70" t="s">
        <v>340</v>
      </c>
      <c r="D35" s="21"/>
      <c r="E35" s="25">
        <f>SUM(E15:E34)</f>
        <v>5545403.7600000007</v>
      </c>
      <c r="F35" s="95"/>
    </row>
    <row r="36" spans="1:6" ht="14.25" customHeight="1" thickBot="1" x14ac:dyDescent="0.25">
      <c r="A36" s="40" t="s">
        <v>202</v>
      </c>
      <c r="B36" s="29"/>
      <c r="C36" s="70"/>
      <c r="D36" s="21"/>
      <c r="E36" s="26">
        <f>+E11-E35</f>
        <v>-1751738.9800000009</v>
      </c>
      <c r="F36" s="29"/>
    </row>
    <row r="37" spans="1:6" ht="14.25" customHeight="1" thickTop="1" x14ac:dyDescent="0.2">
      <c r="E37" s="30"/>
    </row>
    <row r="38" spans="1:6" ht="14.25" customHeight="1" x14ac:dyDescent="0.2">
      <c r="E38" s="30"/>
    </row>
    <row r="39" spans="1:6" ht="14.25" customHeight="1" x14ac:dyDescent="0.2">
      <c r="E39" s="30"/>
    </row>
    <row r="46" spans="1:6" s="1" customFormat="1" ht="13.5" customHeight="1" x14ac:dyDescent="0.2">
      <c r="A46" s="13" t="s">
        <v>103</v>
      </c>
      <c r="C46" s="74" t="s">
        <v>104</v>
      </c>
      <c r="D46" s="14"/>
    </row>
    <row r="47" spans="1:6" s="1" customFormat="1" ht="13.5" customHeight="1" x14ac:dyDescent="0.2">
      <c r="A47" s="13" t="s">
        <v>13</v>
      </c>
      <c r="C47" s="74" t="s">
        <v>14</v>
      </c>
      <c r="D47" s="14"/>
    </row>
    <row r="51" spans="1:1" ht="14.25" customHeight="1" x14ac:dyDescent="0.2">
      <c r="A51" s="54" t="s">
        <v>84</v>
      </c>
    </row>
  </sheetData>
  <mergeCells count="5">
    <mergeCell ref="A2:E2"/>
    <mergeCell ref="A3:E3"/>
    <mergeCell ref="A4:E4"/>
    <mergeCell ref="A5:E5"/>
    <mergeCell ref="A1:E1"/>
  </mergeCells>
  <pageMargins left="0.39370078740157483" right="0.39370078740157483" top="0.74803149606299213" bottom="0.74803149606299213" header="0.31496062992125984" footer="0.31496062992125984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workbookViewId="0">
      <selection activeCell="J24" sqref="J24"/>
    </sheetView>
  </sheetViews>
  <sheetFormatPr baseColWidth="10" defaultRowHeight="15" customHeight="1" x14ac:dyDescent="0.2"/>
  <cols>
    <col min="1" max="1" width="27.7109375" style="7" customWidth="1"/>
    <col min="2" max="2" width="18" style="42" customWidth="1"/>
    <col min="3" max="3" width="1.42578125" style="43" customWidth="1"/>
    <col min="4" max="4" width="18" style="43" customWidth="1"/>
    <col min="5" max="5" width="1.42578125" style="43" customWidth="1"/>
    <col min="6" max="6" width="18" style="7" customWidth="1"/>
    <col min="7" max="7" width="1.5703125" style="7" customWidth="1"/>
    <col min="8" max="8" width="18" style="7" customWidth="1"/>
    <col min="9" max="254" width="11.42578125" style="7"/>
    <col min="255" max="255" width="27.7109375" style="7" customWidth="1"/>
    <col min="256" max="256" width="16.28515625" style="7" customWidth="1"/>
    <col min="257" max="257" width="1.42578125" style="7" customWidth="1"/>
    <col min="258" max="258" width="17.140625" style="7" customWidth="1"/>
    <col min="259" max="259" width="1.5703125" style="7" customWidth="1"/>
    <col min="260" max="260" width="17.7109375" style="7" customWidth="1"/>
    <col min="261" max="261" width="1.5703125" style="7" customWidth="1"/>
    <col min="262" max="262" width="17.5703125" style="7" customWidth="1"/>
    <col min="263" max="263" width="1.5703125" style="7" customWidth="1"/>
    <col min="264" max="264" width="18.7109375" style="7" customWidth="1"/>
    <col min="265" max="510" width="11.42578125" style="7"/>
    <col min="511" max="511" width="27.7109375" style="7" customWidth="1"/>
    <col min="512" max="512" width="16.28515625" style="7" customWidth="1"/>
    <col min="513" max="513" width="1.42578125" style="7" customWidth="1"/>
    <col min="514" max="514" width="17.140625" style="7" customWidth="1"/>
    <col min="515" max="515" width="1.5703125" style="7" customWidth="1"/>
    <col min="516" max="516" width="17.7109375" style="7" customWidth="1"/>
    <col min="517" max="517" width="1.5703125" style="7" customWidth="1"/>
    <col min="518" max="518" width="17.5703125" style="7" customWidth="1"/>
    <col min="519" max="519" width="1.5703125" style="7" customWidth="1"/>
    <col min="520" max="520" width="18.7109375" style="7" customWidth="1"/>
    <col min="521" max="766" width="11.42578125" style="7"/>
    <col min="767" max="767" width="27.7109375" style="7" customWidth="1"/>
    <col min="768" max="768" width="16.28515625" style="7" customWidth="1"/>
    <col min="769" max="769" width="1.42578125" style="7" customWidth="1"/>
    <col min="770" max="770" width="17.140625" style="7" customWidth="1"/>
    <col min="771" max="771" width="1.5703125" style="7" customWidth="1"/>
    <col min="772" max="772" width="17.7109375" style="7" customWidth="1"/>
    <col min="773" max="773" width="1.5703125" style="7" customWidth="1"/>
    <col min="774" max="774" width="17.5703125" style="7" customWidth="1"/>
    <col min="775" max="775" width="1.5703125" style="7" customWidth="1"/>
    <col min="776" max="776" width="18.7109375" style="7" customWidth="1"/>
    <col min="777" max="1022" width="11.42578125" style="7"/>
    <col min="1023" max="1023" width="27.7109375" style="7" customWidth="1"/>
    <col min="1024" max="1024" width="16.28515625" style="7" customWidth="1"/>
    <col min="1025" max="1025" width="1.42578125" style="7" customWidth="1"/>
    <col min="1026" max="1026" width="17.140625" style="7" customWidth="1"/>
    <col min="1027" max="1027" width="1.5703125" style="7" customWidth="1"/>
    <col min="1028" max="1028" width="17.7109375" style="7" customWidth="1"/>
    <col min="1029" max="1029" width="1.5703125" style="7" customWidth="1"/>
    <col min="1030" max="1030" width="17.5703125" style="7" customWidth="1"/>
    <col min="1031" max="1031" width="1.5703125" style="7" customWidth="1"/>
    <col min="1032" max="1032" width="18.7109375" style="7" customWidth="1"/>
    <col min="1033" max="1278" width="11.42578125" style="7"/>
    <col min="1279" max="1279" width="27.7109375" style="7" customWidth="1"/>
    <col min="1280" max="1280" width="16.28515625" style="7" customWidth="1"/>
    <col min="1281" max="1281" width="1.42578125" style="7" customWidth="1"/>
    <col min="1282" max="1282" width="17.140625" style="7" customWidth="1"/>
    <col min="1283" max="1283" width="1.5703125" style="7" customWidth="1"/>
    <col min="1284" max="1284" width="17.7109375" style="7" customWidth="1"/>
    <col min="1285" max="1285" width="1.5703125" style="7" customWidth="1"/>
    <col min="1286" max="1286" width="17.5703125" style="7" customWidth="1"/>
    <col min="1287" max="1287" width="1.5703125" style="7" customWidth="1"/>
    <col min="1288" max="1288" width="18.7109375" style="7" customWidth="1"/>
    <col min="1289" max="1534" width="11.42578125" style="7"/>
    <col min="1535" max="1535" width="27.7109375" style="7" customWidth="1"/>
    <col min="1536" max="1536" width="16.28515625" style="7" customWidth="1"/>
    <col min="1537" max="1537" width="1.42578125" style="7" customWidth="1"/>
    <col min="1538" max="1538" width="17.140625" style="7" customWidth="1"/>
    <col min="1539" max="1539" width="1.5703125" style="7" customWidth="1"/>
    <col min="1540" max="1540" width="17.7109375" style="7" customWidth="1"/>
    <col min="1541" max="1541" width="1.5703125" style="7" customWidth="1"/>
    <col min="1542" max="1542" width="17.5703125" style="7" customWidth="1"/>
    <col min="1543" max="1543" width="1.5703125" style="7" customWidth="1"/>
    <col min="1544" max="1544" width="18.7109375" style="7" customWidth="1"/>
    <col min="1545" max="1790" width="11.42578125" style="7"/>
    <col min="1791" max="1791" width="27.7109375" style="7" customWidth="1"/>
    <col min="1792" max="1792" width="16.28515625" style="7" customWidth="1"/>
    <col min="1793" max="1793" width="1.42578125" style="7" customWidth="1"/>
    <col min="1794" max="1794" width="17.140625" style="7" customWidth="1"/>
    <col min="1795" max="1795" width="1.5703125" style="7" customWidth="1"/>
    <col min="1796" max="1796" width="17.7109375" style="7" customWidth="1"/>
    <col min="1797" max="1797" width="1.5703125" style="7" customWidth="1"/>
    <col min="1798" max="1798" width="17.5703125" style="7" customWidth="1"/>
    <col min="1799" max="1799" width="1.5703125" style="7" customWidth="1"/>
    <col min="1800" max="1800" width="18.7109375" style="7" customWidth="1"/>
    <col min="1801" max="2046" width="11.42578125" style="7"/>
    <col min="2047" max="2047" width="27.7109375" style="7" customWidth="1"/>
    <col min="2048" max="2048" width="16.28515625" style="7" customWidth="1"/>
    <col min="2049" max="2049" width="1.42578125" style="7" customWidth="1"/>
    <col min="2050" max="2050" width="17.140625" style="7" customWidth="1"/>
    <col min="2051" max="2051" width="1.5703125" style="7" customWidth="1"/>
    <col min="2052" max="2052" width="17.7109375" style="7" customWidth="1"/>
    <col min="2053" max="2053" width="1.5703125" style="7" customWidth="1"/>
    <col min="2054" max="2054" width="17.5703125" style="7" customWidth="1"/>
    <col min="2055" max="2055" width="1.5703125" style="7" customWidth="1"/>
    <col min="2056" max="2056" width="18.7109375" style="7" customWidth="1"/>
    <col min="2057" max="2302" width="11.42578125" style="7"/>
    <col min="2303" max="2303" width="27.7109375" style="7" customWidth="1"/>
    <col min="2304" max="2304" width="16.28515625" style="7" customWidth="1"/>
    <col min="2305" max="2305" width="1.42578125" style="7" customWidth="1"/>
    <col min="2306" max="2306" width="17.140625" style="7" customWidth="1"/>
    <col min="2307" max="2307" width="1.5703125" style="7" customWidth="1"/>
    <col min="2308" max="2308" width="17.7109375" style="7" customWidth="1"/>
    <col min="2309" max="2309" width="1.5703125" style="7" customWidth="1"/>
    <col min="2310" max="2310" width="17.5703125" style="7" customWidth="1"/>
    <col min="2311" max="2311" width="1.5703125" style="7" customWidth="1"/>
    <col min="2312" max="2312" width="18.7109375" style="7" customWidth="1"/>
    <col min="2313" max="2558" width="11.42578125" style="7"/>
    <col min="2559" max="2559" width="27.7109375" style="7" customWidth="1"/>
    <col min="2560" max="2560" width="16.28515625" style="7" customWidth="1"/>
    <col min="2561" max="2561" width="1.42578125" style="7" customWidth="1"/>
    <col min="2562" max="2562" width="17.140625" style="7" customWidth="1"/>
    <col min="2563" max="2563" width="1.5703125" style="7" customWidth="1"/>
    <col min="2564" max="2564" width="17.7109375" style="7" customWidth="1"/>
    <col min="2565" max="2565" width="1.5703125" style="7" customWidth="1"/>
    <col min="2566" max="2566" width="17.5703125" style="7" customWidth="1"/>
    <col min="2567" max="2567" width="1.5703125" style="7" customWidth="1"/>
    <col min="2568" max="2568" width="18.7109375" style="7" customWidth="1"/>
    <col min="2569" max="2814" width="11.42578125" style="7"/>
    <col min="2815" max="2815" width="27.7109375" style="7" customWidth="1"/>
    <col min="2816" max="2816" width="16.28515625" style="7" customWidth="1"/>
    <col min="2817" max="2817" width="1.42578125" style="7" customWidth="1"/>
    <col min="2818" max="2818" width="17.140625" style="7" customWidth="1"/>
    <col min="2819" max="2819" width="1.5703125" style="7" customWidth="1"/>
    <col min="2820" max="2820" width="17.7109375" style="7" customWidth="1"/>
    <col min="2821" max="2821" width="1.5703125" style="7" customWidth="1"/>
    <col min="2822" max="2822" width="17.5703125" style="7" customWidth="1"/>
    <col min="2823" max="2823" width="1.5703125" style="7" customWidth="1"/>
    <col min="2824" max="2824" width="18.7109375" style="7" customWidth="1"/>
    <col min="2825" max="3070" width="11.42578125" style="7"/>
    <col min="3071" max="3071" width="27.7109375" style="7" customWidth="1"/>
    <col min="3072" max="3072" width="16.28515625" style="7" customWidth="1"/>
    <col min="3073" max="3073" width="1.42578125" style="7" customWidth="1"/>
    <col min="3074" max="3074" width="17.140625" style="7" customWidth="1"/>
    <col min="3075" max="3075" width="1.5703125" style="7" customWidth="1"/>
    <col min="3076" max="3076" width="17.7109375" style="7" customWidth="1"/>
    <col min="3077" max="3077" width="1.5703125" style="7" customWidth="1"/>
    <col min="3078" max="3078" width="17.5703125" style="7" customWidth="1"/>
    <col min="3079" max="3079" width="1.5703125" style="7" customWidth="1"/>
    <col min="3080" max="3080" width="18.7109375" style="7" customWidth="1"/>
    <col min="3081" max="3326" width="11.42578125" style="7"/>
    <col min="3327" max="3327" width="27.7109375" style="7" customWidth="1"/>
    <col min="3328" max="3328" width="16.28515625" style="7" customWidth="1"/>
    <col min="3329" max="3329" width="1.42578125" style="7" customWidth="1"/>
    <col min="3330" max="3330" width="17.140625" style="7" customWidth="1"/>
    <col min="3331" max="3331" width="1.5703125" style="7" customWidth="1"/>
    <col min="3332" max="3332" width="17.7109375" style="7" customWidth="1"/>
    <col min="3333" max="3333" width="1.5703125" style="7" customWidth="1"/>
    <col min="3334" max="3334" width="17.5703125" style="7" customWidth="1"/>
    <col min="3335" max="3335" width="1.5703125" style="7" customWidth="1"/>
    <col min="3336" max="3336" width="18.7109375" style="7" customWidth="1"/>
    <col min="3337" max="3582" width="11.42578125" style="7"/>
    <col min="3583" max="3583" width="27.7109375" style="7" customWidth="1"/>
    <col min="3584" max="3584" width="16.28515625" style="7" customWidth="1"/>
    <col min="3585" max="3585" width="1.42578125" style="7" customWidth="1"/>
    <col min="3586" max="3586" width="17.140625" style="7" customWidth="1"/>
    <col min="3587" max="3587" width="1.5703125" style="7" customWidth="1"/>
    <col min="3588" max="3588" width="17.7109375" style="7" customWidth="1"/>
    <col min="3589" max="3589" width="1.5703125" style="7" customWidth="1"/>
    <col min="3590" max="3590" width="17.5703125" style="7" customWidth="1"/>
    <col min="3591" max="3591" width="1.5703125" style="7" customWidth="1"/>
    <col min="3592" max="3592" width="18.7109375" style="7" customWidth="1"/>
    <col min="3593" max="3838" width="11.42578125" style="7"/>
    <col min="3839" max="3839" width="27.7109375" style="7" customWidth="1"/>
    <col min="3840" max="3840" width="16.28515625" style="7" customWidth="1"/>
    <col min="3841" max="3841" width="1.42578125" style="7" customWidth="1"/>
    <col min="3842" max="3842" width="17.140625" style="7" customWidth="1"/>
    <col min="3843" max="3843" width="1.5703125" style="7" customWidth="1"/>
    <col min="3844" max="3844" width="17.7109375" style="7" customWidth="1"/>
    <col min="3845" max="3845" width="1.5703125" style="7" customWidth="1"/>
    <col min="3846" max="3846" width="17.5703125" style="7" customWidth="1"/>
    <col min="3847" max="3847" width="1.5703125" style="7" customWidth="1"/>
    <col min="3848" max="3848" width="18.7109375" style="7" customWidth="1"/>
    <col min="3849" max="4094" width="11.42578125" style="7"/>
    <col min="4095" max="4095" width="27.7109375" style="7" customWidth="1"/>
    <col min="4096" max="4096" width="16.28515625" style="7" customWidth="1"/>
    <col min="4097" max="4097" width="1.42578125" style="7" customWidth="1"/>
    <col min="4098" max="4098" width="17.140625" style="7" customWidth="1"/>
    <col min="4099" max="4099" width="1.5703125" style="7" customWidth="1"/>
    <col min="4100" max="4100" width="17.7109375" style="7" customWidth="1"/>
    <col min="4101" max="4101" width="1.5703125" style="7" customWidth="1"/>
    <col min="4102" max="4102" width="17.5703125" style="7" customWidth="1"/>
    <col min="4103" max="4103" width="1.5703125" style="7" customWidth="1"/>
    <col min="4104" max="4104" width="18.7109375" style="7" customWidth="1"/>
    <col min="4105" max="4350" width="11.42578125" style="7"/>
    <col min="4351" max="4351" width="27.7109375" style="7" customWidth="1"/>
    <col min="4352" max="4352" width="16.28515625" style="7" customWidth="1"/>
    <col min="4353" max="4353" width="1.42578125" style="7" customWidth="1"/>
    <col min="4354" max="4354" width="17.140625" style="7" customWidth="1"/>
    <col min="4355" max="4355" width="1.5703125" style="7" customWidth="1"/>
    <col min="4356" max="4356" width="17.7109375" style="7" customWidth="1"/>
    <col min="4357" max="4357" width="1.5703125" style="7" customWidth="1"/>
    <col min="4358" max="4358" width="17.5703125" style="7" customWidth="1"/>
    <col min="4359" max="4359" width="1.5703125" style="7" customWidth="1"/>
    <col min="4360" max="4360" width="18.7109375" style="7" customWidth="1"/>
    <col min="4361" max="4606" width="11.42578125" style="7"/>
    <col min="4607" max="4607" width="27.7109375" style="7" customWidth="1"/>
    <col min="4608" max="4608" width="16.28515625" style="7" customWidth="1"/>
    <col min="4609" max="4609" width="1.42578125" style="7" customWidth="1"/>
    <col min="4610" max="4610" width="17.140625" style="7" customWidth="1"/>
    <col min="4611" max="4611" width="1.5703125" style="7" customWidth="1"/>
    <col min="4612" max="4612" width="17.7109375" style="7" customWidth="1"/>
    <col min="4613" max="4613" width="1.5703125" style="7" customWidth="1"/>
    <col min="4614" max="4614" width="17.5703125" style="7" customWidth="1"/>
    <col min="4615" max="4615" width="1.5703125" style="7" customWidth="1"/>
    <col min="4616" max="4616" width="18.7109375" style="7" customWidth="1"/>
    <col min="4617" max="4862" width="11.42578125" style="7"/>
    <col min="4863" max="4863" width="27.7109375" style="7" customWidth="1"/>
    <col min="4864" max="4864" width="16.28515625" style="7" customWidth="1"/>
    <col min="4865" max="4865" width="1.42578125" style="7" customWidth="1"/>
    <col min="4866" max="4866" width="17.140625" style="7" customWidth="1"/>
    <col min="4867" max="4867" width="1.5703125" style="7" customWidth="1"/>
    <col min="4868" max="4868" width="17.7109375" style="7" customWidth="1"/>
    <col min="4869" max="4869" width="1.5703125" style="7" customWidth="1"/>
    <col min="4870" max="4870" width="17.5703125" style="7" customWidth="1"/>
    <col min="4871" max="4871" width="1.5703125" style="7" customWidth="1"/>
    <col min="4872" max="4872" width="18.7109375" style="7" customWidth="1"/>
    <col min="4873" max="5118" width="11.42578125" style="7"/>
    <col min="5119" max="5119" width="27.7109375" style="7" customWidth="1"/>
    <col min="5120" max="5120" width="16.28515625" style="7" customWidth="1"/>
    <col min="5121" max="5121" width="1.42578125" style="7" customWidth="1"/>
    <col min="5122" max="5122" width="17.140625" style="7" customWidth="1"/>
    <col min="5123" max="5123" width="1.5703125" style="7" customWidth="1"/>
    <col min="5124" max="5124" width="17.7109375" style="7" customWidth="1"/>
    <col min="5125" max="5125" width="1.5703125" style="7" customWidth="1"/>
    <col min="5126" max="5126" width="17.5703125" style="7" customWidth="1"/>
    <col min="5127" max="5127" width="1.5703125" style="7" customWidth="1"/>
    <col min="5128" max="5128" width="18.7109375" style="7" customWidth="1"/>
    <col min="5129" max="5374" width="11.42578125" style="7"/>
    <col min="5375" max="5375" width="27.7109375" style="7" customWidth="1"/>
    <col min="5376" max="5376" width="16.28515625" style="7" customWidth="1"/>
    <col min="5377" max="5377" width="1.42578125" style="7" customWidth="1"/>
    <col min="5378" max="5378" width="17.140625" style="7" customWidth="1"/>
    <col min="5379" max="5379" width="1.5703125" style="7" customWidth="1"/>
    <col min="5380" max="5380" width="17.7109375" style="7" customWidth="1"/>
    <col min="5381" max="5381" width="1.5703125" style="7" customWidth="1"/>
    <col min="5382" max="5382" width="17.5703125" style="7" customWidth="1"/>
    <col min="5383" max="5383" width="1.5703125" style="7" customWidth="1"/>
    <col min="5384" max="5384" width="18.7109375" style="7" customWidth="1"/>
    <col min="5385" max="5630" width="11.42578125" style="7"/>
    <col min="5631" max="5631" width="27.7109375" style="7" customWidth="1"/>
    <col min="5632" max="5632" width="16.28515625" style="7" customWidth="1"/>
    <col min="5633" max="5633" width="1.42578125" style="7" customWidth="1"/>
    <col min="5634" max="5634" width="17.140625" style="7" customWidth="1"/>
    <col min="5635" max="5635" width="1.5703125" style="7" customWidth="1"/>
    <col min="5636" max="5636" width="17.7109375" style="7" customWidth="1"/>
    <col min="5637" max="5637" width="1.5703125" style="7" customWidth="1"/>
    <col min="5638" max="5638" width="17.5703125" style="7" customWidth="1"/>
    <col min="5639" max="5639" width="1.5703125" style="7" customWidth="1"/>
    <col min="5640" max="5640" width="18.7109375" style="7" customWidth="1"/>
    <col min="5641" max="5886" width="11.42578125" style="7"/>
    <col min="5887" max="5887" width="27.7109375" style="7" customWidth="1"/>
    <col min="5888" max="5888" width="16.28515625" style="7" customWidth="1"/>
    <col min="5889" max="5889" width="1.42578125" style="7" customWidth="1"/>
    <col min="5890" max="5890" width="17.140625" style="7" customWidth="1"/>
    <col min="5891" max="5891" width="1.5703125" style="7" customWidth="1"/>
    <col min="5892" max="5892" width="17.7109375" style="7" customWidth="1"/>
    <col min="5893" max="5893" width="1.5703125" style="7" customWidth="1"/>
    <col min="5894" max="5894" width="17.5703125" style="7" customWidth="1"/>
    <col min="5895" max="5895" width="1.5703125" style="7" customWidth="1"/>
    <col min="5896" max="5896" width="18.7109375" style="7" customWidth="1"/>
    <col min="5897" max="6142" width="11.42578125" style="7"/>
    <col min="6143" max="6143" width="27.7109375" style="7" customWidth="1"/>
    <col min="6144" max="6144" width="16.28515625" style="7" customWidth="1"/>
    <col min="6145" max="6145" width="1.42578125" style="7" customWidth="1"/>
    <col min="6146" max="6146" width="17.140625" style="7" customWidth="1"/>
    <col min="6147" max="6147" width="1.5703125" style="7" customWidth="1"/>
    <col min="6148" max="6148" width="17.7109375" style="7" customWidth="1"/>
    <col min="6149" max="6149" width="1.5703125" style="7" customWidth="1"/>
    <col min="6150" max="6150" width="17.5703125" style="7" customWidth="1"/>
    <col min="6151" max="6151" width="1.5703125" style="7" customWidth="1"/>
    <col min="6152" max="6152" width="18.7109375" style="7" customWidth="1"/>
    <col min="6153" max="6398" width="11.42578125" style="7"/>
    <col min="6399" max="6399" width="27.7109375" style="7" customWidth="1"/>
    <col min="6400" max="6400" width="16.28515625" style="7" customWidth="1"/>
    <col min="6401" max="6401" width="1.42578125" style="7" customWidth="1"/>
    <col min="6402" max="6402" width="17.140625" style="7" customWidth="1"/>
    <col min="6403" max="6403" width="1.5703125" style="7" customWidth="1"/>
    <col min="6404" max="6404" width="17.7109375" style="7" customWidth="1"/>
    <col min="6405" max="6405" width="1.5703125" style="7" customWidth="1"/>
    <col min="6406" max="6406" width="17.5703125" style="7" customWidth="1"/>
    <col min="6407" max="6407" width="1.5703125" style="7" customWidth="1"/>
    <col min="6408" max="6408" width="18.7109375" style="7" customWidth="1"/>
    <col min="6409" max="6654" width="11.42578125" style="7"/>
    <col min="6655" max="6655" width="27.7109375" style="7" customWidth="1"/>
    <col min="6656" max="6656" width="16.28515625" style="7" customWidth="1"/>
    <col min="6657" max="6657" width="1.42578125" style="7" customWidth="1"/>
    <col min="6658" max="6658" width="17.140625" style="7" customWidth="1"/>
    <col min="6659" max="6659" width="1.5703125" style="7" customWidth="1"/>
    <col min="6660" max="6660" width="17.7109375" style="7" customWidth="1"/>
    <col min="6661" max="6661" width="1.5703125" style="7" customWidth="1"/>
    <col min="6662" max="6662" width="17.5703125" style="7" customWidth="1"/>
    <col min="6663" max="6663" width="1.5703125" style="7" customWidth="1"/>
    <col min="6664" max="6664" width="18.7109375" style="7" customWidth="1"/>
    <col min="6665" max="6910" width="11.42578125" style="7"/>
    <col min="6911" max="6911" width="27.7109375" style="7" customWidth="1"/>
    <col min="6912" max="6912" width="16.28515625" style="7" customWidth="1"/>
    <col min="6913" max="6913" width="1.42578125" style="7" customWidth="1"/>
    <col min="6914" max="6914" width="17.140625" style="7" customWidth="1"/>
    <col min="6915" max="6915" width="1.5703125" style="7" customWidth="1"/>
    <col min="6916" max="6916" width="17.7109375" style="7" customWidth="1"/>
    <col min="6917" max="6917" width="1.5703125" style="7" customWidth="1"/>
    <col min="6918" max="6918" width="17.5703125" style="7" customWidth="1"/>
    <col min="6919" max="6919" width="1.5703125" style="7" customWidth="1"/>
    <col min="6920" max="6920" width="18.7109375" style="7" customWidth="1"/>
    <col min="6921" max="7166" width="11.42578125" style="7"/>
    <col min="7167" max="7167" width="27.7109375" style="7" customWidth="1"/>
    <col min="7168" max="7168" width="16.28515625" style="7" customWidth="1"/>
    <col min="7169" max="7169" width="1.42578125" style="7" customWidth="1"/>
    <col min="7170" max="7170" width="17.140625" style="7" customWidth="1"/>
    <col min="7171" max="7171" width="1.5703125" style="7" customWidth="1"/>
    <col min="7172" max="7172" width="17.7109375" style="7" customWidth="1"/>
    <col min="7173" max="7173" width="1.5703125" style="7" customWidth="1"/>
    <col min="7174" max="7174" width="17.5703125" style="7" customWidth="1"/>
    <col min="7175" max="7175" width="1.5703125" style="7" customWidth="1"/>
    <col min="7176" max="7176" width="18.7109375" style="7" customWidth="1"/>
    <col min="7177" max="7422" width="11.42578125" style="7"/>
    <col min="7423" max="7423" width="27.7109375" style="7" customWidth="1"/>
    <col min="7424" max="7424" width="16.28515625" style="7" customWidth="1"/>
    <col min="7425" max="7425" width="1.42578125" style="7" customWidth="1"/>
    <col min="7426" max="7426" width="17.140625" style="7" customWidth="1"/>
    <col min="7427" max="7427" width="1.5703125" style="7" customWidth="1"/>
    <col min="7428" max="7428" width="17.7109375" style="7" customWidth="1"/>
    <col min="7429" max="7429" width="1.5703125" style="7" customWidth="1"/>
    <col min="7430" max="7430" width="17.5703125" style="7" customWidth="1"/>
    <col min="7431" max="7431" width="1.5703125" style="7" customWidth="1"/>
    <col min="7432" max="7432" width="18.7109375" style="7" customWidth="1"/>
    <col min="7433" max="7678" width="11.42578125" style="7"/>
    <col min="7679" max="7679" width="27.7109375" style="7" customWidth="1"/>
    <col min="7680" max="7680" width="16.28515625" style="7" customWidth="1"/>
    <col min="7681" max="7681" width="1.42578125" style="7" customWidth="1"/>
    <col min="7682" max="7682" width="17.140625" style="7" customWidth="1"/>
    <col min="7683" max="7683" width="1.5703125" style="7" customWidth="1"/>
    <col min="7684" max="7684" width="17.7109375" style="7" customWidth="1"/>
    <col min="7685" max="7685" width="1.5703125" style="7" customWidth="1"/>
    <col min="7686" max="7686" width="17.5703125" style="7" customWidth="1"/>
    <col min="7687" max="7687" width="1.5703125" style="7" customWidth="1"/>
    <col min="7688" max="7688" width="18.7109375" style="7" customWidth="1"/>
    <col min="7689" max="7934" width="11.42578125" style="7"/>
    <col min="7935" max="7935" width="27.7109375" style="7" customWidth="1"/>
    <col min="7936" max="7936" width="16.28515625" style="7" customWidth="1"/>
    <col min="7937" max="7937" width="1.42578125" style="7" customWidth="1"/>
    <col min="7938" max="7938" width="17.140625" style="7" customWidth="1"/>
    <col min="7939" max="7939" width="1.5703125" style="7" customWidth="1"/>
    <col min="7940" max="7940" width="17.7109375" style="7" customWidth="1"/>
    <col min="7941" max="7941" width="1.5703125" style="7" customWidth="1"/>
    <col min="7942" max="7942" width="17.5703125" style="7" customWidth="1"/>
    <col min="7943" max="7943" width="1.5703125" style="7" customWidth="1"/>
    <col min="7944" max="7944" width="18.7109375" style="7" customWidth="1"/>
    <col min="7945" max="8190" width="11.42578125" style="7"/>
    <col min="8191" max="8191" width="27.7109375" style="7" customWidth="1"/>
    <col min="8192" max="8192" width="16.28515625" style="7" customWidth="1"/>
    <col min="8193" max="8193" width="1.42578125" style="7" customWidth="1"/>
    <col min="8194" max="8194" width="17.140625" style="7" customWidth="1"/>
    <col min="8195" max="8195" width="1.5703125" style="7" customWidth="1"/>
    <col min="8196" max="8196" width="17.7109375" style="7" customWidth="1"/>
    <col min="8197" max="8197" width="1.5703125" style="7" customWidth="1"/>
    <col min="8198" max="8198" width="17.5703125" style="7" customWidth="1"/>
    <col min="8199" max="8199" width="1.5703125" style="7" customWidth="1"/>
    <col min="8200" max="8200" width="18.7109375" style="7" customWidth="1"/>
    <col min="8201" max="8446" width="11.42578125" style="7"/>
    <col min="8447" max="8447" width="27.7109375" style="7" customWidth="1"/>
    <col min="8448" max="8448" width="16.28515625" style="7" customWidth="1"/>
    <col min="8449" max="8449" width="1.42578125" style="7" customWidth="1"/>
    <col min="8450" max="8450" width="17.140625" style="7" customWidth="1"/>
    <col min="8451" max="8451" width="1.5703125" style="7" customWidth="1"/>
    <col min="8452" max="8452" width="17.7109375" style="7" customWidth="1"/>
    <col min="8453" max="8453" width="1.5703125" style="7" customWidth="1"/>
    <col min="8454" max="8454" width="17.5703125" style="7" customWidth="1"/>
    <col min="8455" max="8455" width="1.5703125" style="7" customWidth="1"/>
    <col min="8456" max="8456" width="18.7109375" style="7" customWidth="1"/>
    <col min="8457" max="8702" width="11.42578125" style="7"/>
    <col min="8703" max="8703" width="27.7109375" style="7" customWidth="1"/>
    <col min="8704" max="8704" width="16.28515625" style="7" customWidth="1"/>
    <col min="8705" max="8705" width="1.42578125" style="7" customWidth="1"/>
    <col min="8706" max="8706" width="17.140625" style="7" customWidth="1"/>
    <col min="8707" max="8707" width="1.5703125" style="7" customWidth="1"/>
    <col min="8708" max="8708" width="17.7109375" style="7" customWidth="1"/>
    <col min="8709" max="8709" width="1.5703125" style="7" customWidth="1"/>
    <col min="8710" max="8710" width="17.5703125" style="7" customWidth="1"/>
    <col min="8711" max="8711" width="1.5703125" style="7" customWidth="1"/>
    <col min="8712" max="8712" width="18.7109375" style="7" customWidth="1"/>
    <col min="8713" max="8958" width="11.42578125" style="7"/>
    <col min="8959" max="8959" width="27.7109375" style="7" customWidth="1"/>
    <col min="8960" max="8960" width="16.28515625" style="7" customWidth="1"/>
    <col min="8961" max="8961" width="1.42578125" style="7" customWidth="1"/>
    <col min="8962" max="8962" width="17.140625" style="7" customWidth="1"/>
    <col min="8963" max="8963" width="1.5703125" style="7" customWidth="1"/>
    <col min="8964" max="8964" width="17.7109375" style="7" customWidth="1"/>
    <col min="8965" max="8965" width="1.5703125" style="7" customWidth="1"/>
    <col min="8966" max="8966" width="17.5703125" style="7" customWidth="1"/>
    <col min="8967" max="8967" width="1.5703125" style="7" customWidth="1"/>
    <col min="8968" max="8968" width="18.7109375" style="7" customWidth="1"/>
    <col min="8969" max="9214" width="11.42578125" style="7"/>
    <col min="9215" max="9215" width="27.7109375" style="7" customWidth="1"/>
    <col min="9216" max="9216" width="16.28515625" style="7" customWidth="1"/>
    <col min="9217" max="9217" width="1.42578125" style="7" customWidth="1"/>
    <col min="9218" max="9218" width="17.140625" style="7" customWidth="1"/>
    <col min="9219" max="9219" width="1.5703125" style="7" customWidth="1"/>
    <col min="9220" max="9220" width="17.7109375" style="7" customWidth="1"/>
    <col min="9221" max="9221" width="1.5703125" style="7" customWidth="1"/>
    <col min="9222" max="9222" width="17.5703125" style="7" customWidth="1"/>
    <col min="9223" max="9223" width="1.5703125" style="7" customWidth="1"/>
    <col min="9224" max="9224" width="18.7109375" style="7" customWidth="1"/>
    <col min="9225" max="9470" width="11.42578125" style="7"/>
    <col min="9471" max="9471" width="27.7109375" style="7" customWidth="1"/>
    <col min="9472" max="9472" width="16.28515625" style="7" customWidth="1"/>
    <col min="9473" max="9473" width="1.42578125" style="7" customWidth="1"/>
    <col min="9474" max="9474" width="17.140625" style="7" customWidth="1"/>
    <col min="9475" max="9475" width="1.5703125" style="7" customWidth="1"/>
    <col min="9476" max="9476" width="17.7109375" style="7" customWidth="1"/>
    <col min="9477" max="9477" width="1.5703125" style="7" customWidth="1"/>
    <col min="9478" max="9478" width="17.5703125" style="7" customWidth="1"/>
    <col min="9479" max="9479" width="1.5703125" style="7" customWidth="1"/>
    <col min="9480" max="9480" width="18.7109375" style="7" customWidth="1"/>
    <col min="9481" max="9726" width="11.42578125" style="7"/>
    <col min="9727" max="9727" width="27.7109375" style="7" customWidth="1"/>
    <col min="9728" max="9728" width="16.28515625" style="7" customWidth="1"/>
    <col min="9729" max="9729" width="1.42578125" style="7" customWidth="1"/>
    <col min="9730" max="9730" width="17.140625" style="7" customWidth="1"/>
    <col min="9731" max="9731" width="1.5703125" style="7" customWidth="1"/>
    <col min="9732" max="9732" width="17.7109375" style="7" customWidth="1"/>
    <col min="9733" max="9733" width="1.5703125" style="7" customWidth="1"/>
    <col min="9734" max="9734" width="17.5703125" style="7" customWidth="1"/>
    <col min="9735" max="9735" width="1.5703125" style="7" customWidth="1"/>
    <col min="9736" max="9736" width="18.7109375" style="7" customWidth="1"/>
    <col min="9737" max="9982" width="11.42578125" style="7"/>
    <col min="9983" max="9983" width="27.7109375" style="7" customWidth="1"/>
    <col min="9984" max="9984" width="16.28515625" style="7" customWidth="1"/>
    <col min="9985" max="9985" width="1.42578125" style="7" customWidth="1"/>
    <col min="9986" max="9986" width="17.140625" style="7" customWidth="1"/>
    <col min="9987" max="9987" width="1.5703125" style="7" customWidth="1"/>
    <col min="9988" max="9988" width="17.7109375" style="7" customWidth="1"/>
    <col min="9989" max="9989" width="1.5703125" style="7" customWidth="1"/>
    <col min="9990" max="9990" width="17.5703125" style="7" customWidth="1"/>
    <col min="9991" max="9991" width="1.5703125" style="7" customWidth="1"/>
    <col min="9992" max="9992" width="18.7109375" style="7" customWidth="1"/>
    <col min="9993" max="10238" width="11.42578125" style="7"/>
    <col min="10239" max="10239" width="27.7109375" style="7" customWidth="1"/>
    <col min="10240" max="10240" width="16.28515625" style="7" customWidth="1"/>
    <col min="10241" max="10241" width="1.42578125" style="7" customWidth="1"/>
    <col min="10242" max="10242" width="17.140625" style="7" customWidth="1"/>
    <col min="10243" max="10243" width="1.5703125" style="7" customWidth="1"/>
    <col min="10244" max="10244" width="17.7109375" style="7" customWidth="1"/>
    <col min="10245" max="10245" width="1.5703125" style="7" customWidth="1"/>
    <col min="10246" max="10246" width="17.5703125" style="7" customWidth="1"/>
    <col min="10247" max="10247" width="1.5703125" style="7" customWidth="1"/>
    <col min="10248" max="10248" width="18.7109375" style="7" customWidth="1"/>
    <col min="10249" max="10494" width="11.42578125" style="7"/>
    <col min="10495" max="10495" width="27.7109375" style="7" customWidth="1"/>
    <col min="10496" max="10496" width="16.28515625" style="7" customWidth="1"/>
    <col min="10497" max="10497" width="1.42578125" style="7" customWidth="1"/>
    <col min="10498" max="10498" width="17.140625" style="7" customWidth="1"/>
    <col min="10499" max="10499" width="1.5703125" style="7" customWidth="1"/>
    <col min="10500" max="10500" width="17.7109375" style="7" customWidth="1"/>
    <col min="10501" max="10501" width="1.5703125" style="7" customWidth="1"/>
    <col min="10502" max="10502" width="17.5703125" style="7" customWidth="1"/>
    <col min="10503" max="10503" width="1.5703125" style="7" customWidth="1"/>
    <col min="10504" max="10504" width="18.7109375" style="7" customWidth="1"/>
    <col min="10505" max="10750" width="11.42578125" style="7"/>
    <col min="10751" max="10751" width="27.7109375" style="7" customWidth="1"/>
    <col min="10752" max="10752" width="16.28515625" style="7" customWidth="1"/>
    <col min="10753" max="10753" width="1.42578125" style="7" customWidth="1"/>
    <col min="10754" max="10754" width="17.140625" style="7" customWidth="1"/>
    <col min="10755" max="10755" width="1.5703125" style="7" customWidth="1"/>
    <col min="10756" max="10756" width="17.7109375" style="7" customWidth="1"/>
    <col min="10757" max="10757" width="1.5703125" style="7" customWidth="1"/>
    <col min="10758" max="10758" width="17.5703125" style="7" customWidth="1"/>
    <col min="10759" max="10759" width="1.5703125" style="7" customWidth="1"/>
    <col min="10760" max="10760" width="18.7109375" style="7" customWidth="1"/>
    <col min="10761" max="11006" width="11.42578125" style="7"/>
    <col min="11007" max="11007" width="27.7109375" style="7" customWidth="1"/>
    <col min="11008" max="11008" width="16.28515625" style="7" customWidth="1"/>
    <col min="11009" max="11009" width="1.42578125" style="7" customWidth="1"/>
    <col min="11010" max="11010" width="17.140625" style="7" customWidth="1"/>
    <col min="11011" max="11011" width="1.5703125" style="7" customWidth="1"/>
    <col min="11012" max="11012" width="17.7109375" style="7" customWidth="1"/>
    <col min="11013" max="11013" width="1.5703125" style="7" customWidth="1"/>
    <col min="11014" max="11014" width="17.5703125" style="7" customWidth="1"/>
    <col min="11015" max="11015" width="1.5703125" style="7" customWidth="1"/>
    <col min="11016" max="11016" width="18.7109375" style="7" customWidth="1"/>
    <col min="11017" max="11262" width="11.42578125" style="7"/>
    <col min="11263" max="11263" width="27.7109375" style="7" customWidth="1"/>
    <col min="11264" max="11264" width="16.28515625" style="7" customWidth="1"/>
    <col min="11265" max="11265" width="1.42578125" style="7" customWidth="1"/>
    <col min="11266" max="11266" width="17.140625" style="7" customWidth="1"/>
    <col min="11267" max="11267" width="1.5703125" style="7" customWidth="1"/>
    <col min="11268" max="11268" width="17.7109375" style="7" customWidth="1"/>
    <col min="11269" max="11269" width="1.5703125" style="7" customWidth="1"/>
    <col min="11270" max="11270" width="17.5703125" style="7" customWidth="1"/>
    <col min="11271" max="11271" width="1.5703125" style="7" customWidth="1"/>
    <col min="11272" max="11272" width="18.7109375" style="7" customWidth="1"/>
    <col min="11273" max="11518" width="11.42578125" style="7"/>
    <col min="11519" max="11519" width="27.7109375" style="7" customWidth="1"/>
    <col min="11520" max="11520" width="16.28515625" style="7" customWidth="1"/>
    <col min="11521" max="11521" width="1.42578125" style="7" customWidth="1"/>
    <col min="11522" max="11522" width="17.140625" style="7" customWidth="1"/>
    <col min="11523" max="11523" width="1.5703125" style="7" customWidth="1"/>
    <col min="11524" max="11524" width="17.7109375" style="7" customWidth="1"/>
    <col min="11525" max="11525" width="1.5703125" style="7" customWidth="1"/>
    <col min="11526" max="11526" width="17.5703125" style="7" customWidth="1"/>
    <col min="11527" max="11527" width="1.5703125" style="7" customWidth="1"/>
    <col min="11528" max="11528" width="18.7109375" style="7" customWidth="1"/>
    <col min="11529" max="11774" width="11.42578125" style="7"/>
    <col min="11775" max="11775" width="27.7109375" style="7" customWidth="1"/>
    <col min="11776" max="11776" width="16.28515625" style="7" customWidth="1"/>
    <col min="11777" max="11777" width="1.42578125" style="7" customWidth="1"/>
    <col min="11778" max="11778" width="17.140625" style="7" customWidth="1"/>
    <col min="11779" max="11779" width="1.5703125" style="7" customWidth="1"/>
    <col min="11780" max="11780" width="17.7109375" style="7" customWidth="1"/>
    <col min="11781" max="11781" width="1.5703125" style="7" customWidth="1"/>
    <col min="11782" max="11782" width="17.5703125" style="7" customWidth="1"/>
    <col min="11783" max="11783" width="1.5703125" style="7" customWidth="1"/>
    <col min="11784" max="11784" width="18.7109375" style="7" customWidth="1"/>
    <col min="11785" max="12030" width="11.42578125" style="7"/>
    <col min="12031" max="12031" width="27.7109375" style="7" customWidth="1"/>
    <col min="12032" max="12032" width="16.28515625" style="7" customWidth="1"/>
    <col min="12033" max="12033" width="1.42578125" style="7" customWidth="1"/>
    <col min="12034" max="12034" width="17.140625" style="7" customWidth="1"/>
    <col min="12035" max="12035" width="1.5703125" style="7" customWidth="1"/>
    <col min="12036" max="12036" width="17.7109375" style="7" customWidth="1"/>
    <col min="12037" max="12037" width="1.5703125" style="7" customWidth="1"/>
    <col min="12038" max="12038" width="17.5703125" style="7" customWidth="1"/>
    <col min="12039" max="12039" width="1.5703125" style="7" customWidth="1"/>
    <col min="12040" max="12040" width="18.7109375" style="7" customWidth="1"/>
    <col min="12041" max="12286" width="11.42578125" style="7"/>
    <col min="12287" max="12287" width="27.7109375" style="7" customWidth="1"/>
    <col min="12288" max="12288" width="16.28515625" style="7" customWidth="1"/>
    <col min="12289" max="12289" width="1.42578125" style="7" customWidth="1"/>
    <col min="12290" max="12290" width="17.140625" style="7" customWidth="1"/>
    <col min="12291" max="12291" width="1.5703125" style="7" customWidth="1"/>
    <col min="12292" max="12292" width="17.7109375" style="7" customWidth="1"/>
    <col min="12293" max="12293" width="1.5703125" style="7" customWidth="1"/>
    <col min="12294" max="12294" width="17.5703125" style="7" customWidth="1"/>
    <col min="12295" max="12295" width="1.5703125" style="7" customWidth="1"/>
    <col min="12296" max="12296" width="18.7109375" style="7" customWidth="1"/>
    <col min="12297" max="12542" width="11.42578125" style="7"/>
    <col min="12543" max="12543" width="27.7109375" style="7" customWidth="1"/>
    <col min="12544" max="12544" width="16.28515625" style="7" customWidth="1"/>
    <col min="12545" max="12545" width="1.42578125" style="7" customWidth="1"/>
    <col min="12546" max="12546" width="17.140625" style="7" customWidth="1"/>
    <col min="12547" max="12547" width="1.5703125" style="7" customWidth="1"/>
    <col min="12548" max="12548" width="17.7109375" style="7" customWidth="1"/>
    <col min="12549" max="12549" width="1.5703125" style="7" customWidth="1"/>
    <col min="12550" max="12550" width="17.5703125" style="7" customWidth="1"/>
    <col min="12551" max="12551" width="1.5703125" style="7" customWidth="1"/>
    <col min="12552" max="12552" width="18.7109375" style="7" customWidth="1"/>
    <col min="12553" max="12798" width="11.42578125" style="7"/>
    <col min="12799" max="12799" width="27.7109375" style="7" customWidth="1"/>
    <col min="12800" max="12800" width="16.28515625" style="7" customWidth="1"/>
    <col min="12801" max="12801" width="1.42578125" style="7" customWidth="1"/>
    <col min="12802" max="12802" width="17.140625" style="7" customWidth="1"/>
    <col min="12803" max="12803" width="1.5703125" style="7" customWidth="1"/>
    <col min="12804" max="12804" width="17.7109375" style="7" customWidth="1"/>
    <col min="12805" max="12805" width="1.5703125" style="7" customWidth="1"/>
    <col min="12806" max="12806" width="17.5703125" style="7" customWidth="1"/>
    <col min="12807" max="12807" width="1.5703125" style="7" customWidth="1"/>
    <col min="12808" max="12808" width="18.7109375" style="7" customWidth="1"/>
    <col min="12809" max="13054" width="11.42578125" style="7"/>
    <col min="13055" max="13055" width="27.7109375" style="7" customWidth="1"/>
    <col min="13056" max="13056" width="16.28515625" style="7" customWidth="1"/>
    <col min="13057" max="13057" width="1.42578125" style="7" customWidth="1"/>
    <col min="13058" max="13058" width="17.140625" style="7" customWidth="1"/>
    <col min="13059" max="13059" width="1.5703125" style="7" customWidth="1"/>
    <col min="13060" max="13060" width="17.7109375" style="7" customWidth="1"/>
    <col min="13061" max="13061" width="1.5703125" style="7" customWidth="1"/>
    <col min="13062" max="13062" width="17.5703125" style="7" customWidth="1"/>
    <col min="13063" max="13063" width="1.5703125" style="7" customWidth="1"/>
    <col min="13064" max="13064" width="18.7109375" style="7" customWidth="1"/>
    <col min="13065" max="13310" width="11.42578125" style="7"/>
    <col min="13311" max="13311" width="27.7109375" style="7" customWidth="1"/>
    <col min="13312" max="13312" width="16.28515625" style="7" customWidth="1"/>
    <col min="13313" max="13313" width="1.42578125" style="7" customWidth="1"/>
    <col min="13314" max="13314" width="17.140625" style="7" customWidth="1"/>
    <col min="13315" max="13315" width="1.5703125" style="7" customWidth="1"/>
    <col min="13316" max="13316" width="17.7109375" style="7" customWidth="1"/>
    <col min="13317" max="13317" width="1.5703125" style="7" customWidth="1"/>
    <col min="13318" max="13318" width="17.5703125" style="7" customWidth="1"/>
    <col min="13319" max="13319" width="1.5703125" style="7" customWidth="1"/>
    <col min="13320" max="13320" width="18.7109375" style="7" customWidth="1"/>
    <col min="13321" max="13566" width="11.42578125" style="7"/>
    <col min="13567" max="13567" width="27.7109375" style="7" customWidth="1"/>
    <col min="13568" max="13568" width="16.28515625" style="7" customWidth="1"/>
    <col min="13569" max="13569" width="1.42578125" style="7" customWidth="1"/>
    <col min="13570" max="13570" width="17.140625" style="7" customWidth="1"/>
    <col min="13571" max="13571" width="1.5703125" style="7" customWidth="1"/>
    <col min="13572" max="13572" width="17.7109375" style="7" customWidth="1"/>
    <col min="13573" max="13573" width="1.5703125" style="7" customWidth="1"/>
    <col min="13574" max="13574" width="17.5703125" style="7" customWidth="1"/>
    <col min="13575" max="13575" width="1.5703125" style="7" customWidth="1"/>
    <col min="13576" max="13576" width="18.7109375" style="7" customWidth="1"/>
    <col min="13577" max="13822" width="11.42578125" style="7"/>
    <col min="13823" max="13823" width="27.7109375" style="7" customWidth="1"/>
    <col min="13824" max="13824" width="16.28515625" style="7" customWidth="1"/>
    <col min="13825" max="13825" width="1.42578125" style="7" customWidth="1"/>
    <col min="13826" max="13826" width="17.140625" style="7" customWidth="1"/>
    <col min="13827" max="13827" width="1.5703125" style="7" customWidth="1"/>
    <col min="13828" max="13828" width="17.7109375" style="7" customWidth="1"/>
    <col min="13829" max="13829" width="1.5703125" style="7" customWidth="1"/>
    <col min="13830" max="13830" width="17.5703125" style="7" customWidth="1"/>
    <col min="13831" max="13831" width="1.5703125" style="7" customWidth="1"/>
    <col min="13832" max="13832" width="18.7109375" style="7" customWidth="1"/>
    <col min="13833" max="14078" width="11.42578125" style="7"/>
    <col min="14079" max="14079" width="27.7109375" style="7" customWidth="1"/>
    <col min="14080" max="14080" width="16.28515625" style="7" customWidth="1"/>
    <col min="14081" max="14081" width="1.42578125" style="7" customWidth="1"/>
    <col min="14082" max="14082" width="17.140625" style="7" customWidth="1"/>
    <col min="14083" max="14083" width="1.5703125" style="7" customWidth="1"/>
    <col min="14084" max="14084" width="17.7109375" style="7" customWidth="1"/>
    <col min="14085" max="14085" width="1.5703125" style="7" customWidth="1"/>
    <col min="14086" max="14086" width="17.5703125" style="7" customWidth="1"/>
    <col min="14087" max="14087" width="1.5703125" style="7" customWidth="1"/>
    <col min="14088" max="14088" width="18.7109375" style="7" customWidth="1"/>
    <col min="14089" max="14334" width="11.42578125" style="7"/>
    <col min="14335" max="14335" width="27.7109375" style="7" customWidth="1"/>
    <col min="14336" max="14336" width="16.28515625" style="7" customWidth="1"/>
    <col min="14337" max="14337" width="1.42578125" style="7" customWidth="1"/>
    <col min="14338" max="14338" width="17.140625" style="7" customWidth="1"/>
    <col min="14339" max="14339" width="1.5703125" style="7" customWidth="1"/>
    <col min="14340" max="14340" width="17.7109375" style="7" customWidth="1"/>
    <col min="14341" max="14341" width="1.5703125" style="7" customWidth="1"/>
    <col min="14342" max="14342" width="17.5703125" style="7" customWidth="1"/>
    <col min="14343" max="14343" width="1.5703125" style="7" customWidth="1"/>
    <col min="14344" max="14344" width="18.7109375" style="7" customWidth="1"/>
    <col min="14345" max="14590" width="11.42578125" style="7"/>
    <col min="14591" max="14591" width="27.7109375" style="7" customWidth="1"/>
    <col min="14592" max="14592" width="16.28515625" style="7" customWidth="1"/>
    <col min="14593" max="14593" width="1.42578125" style="7" customWidth="1"/>
    <col min="14594" max="14594" width="17.140625" style="7" customWidth="1"/>
    <col min="14595" max="14595" width="1.5703125" style="7" customWidth="1"/>
    <col min="14596" max="14596" width="17.7109375" style="7" customWidth="1"/>
    <col min="14597" max="14597" width="1.5703125" style="7" customWidth="1"/>
    <col min="14598" max="14598" width="17.5703125" style="7" customWidth="1"/>
    <col min="14599" max="14599" width="1.5703125" style="7" customWidth="1"/>
    <col min="14600" max="14600" width="18.7109375" style="7" customWidth="1"/>
    <col min="14601" max="14846" width="11.42578125" style="7"/>
    <col min="14847" max="14847" width="27.7109375" style="7" customWidth="1"/>
    <col min="14848" max="14848" width="16.28515625" style="7" customWidth="1"/>
    <col min="14849" max="14849" width="1.42578125" style="7" customWidth="1"/>
    <col min="14850" max="14850" width="17.140625" style="7" customWidth="1"/>
    <col min="14851" max="14851" width="1.5703125" style="7" customWidth="1"/>
    <col min="14852" max="14852" width="17.7109375" style="7" customWidth="1"/>
    <col min="14853" max="14853" width="1.5703125" style="7" customWidth="1"/>
    <col min="14854" max="14854" width="17.5703125" style="7" customWidth="1"/>
    <col min="14855" max="14855" width="1.5703125" style="7" customWidth="1"/>
    <col min="14856" max="14856" width="18.7109375" style="7" customWidth="1"/>
    <col min="14857" max="15102" width="11.42578125" style="7"/>
    <col min="15103" max="15103" width="27.7109375" style="7" customWidth="1"/>
    <col min="15104" max="15104" width="16.28515625" style="7" customWidth="1"/>
    <col min="15105" max="15105" width="1.42578125" style="7" customWidth="1"/>
    <col min="15106" max="15106" width="17.140625" style="7" customWidth="1"/>
    <col min="15107" max="15107" width="1.5703125" style="7" customWidth="1"/>
    <col min="15108" max="15108" width="17.7109375" style="7" customWidth="1"/>
    <col min="15109" max="15109" width="1.5703125" style="7" customWidth="1"/>
    <col min="15110" max="15110" width="17.5703125" style="7" customWidth="1"/>
    <col min="15111" max="15111" width="1.5703125" style="7" customWidth="1"/>
    <col min="15112" max="15112" width="18.7109375" style="7" customWidth="1"/>
    <col min="15113" max="15358" width="11.42578125" style="7"/>
    <col min="15359" max="15359" width="27.7109375" style="7" customWidth="1"/>
    <col min="15360" max="15360" width="16.28515625" style="7" customWidth="1"/>
    <col min="15361" max="15361" width="1.42578125" style="7" customWidth="1"/>
    <col min="15362" max="15362" width="17.140625" style="7" customWidth="1"/>
    <col min="15363" max="15363" width="1.5703125" style="7" customWidth="1"/>
    <col min="15364" max="15364" width="17.7109375" style="7" customWidth="1"/>
    <col min="15365" max="15365" width="1.5703125" style="7" customWidth="1"/>
    <col min="15366" max="15366" width="17.5703125" style="7" customWidth="1"/>
    <col min="15367" max="15367" width="1.5703125" style="7" customWidth="1"/>
    <col min="15368" max="15368" width="18.7109375" style="7" customWidth="1"/>
    <col min="15369" max="15614" width="11.42578125" style="7"/>
    <col min="15615" max="15615" width="27.7109375" style="7" customWidth="1"/>
    <col min="15616" max="15616" width="16.28515625" style="7" customWidth="1"/>
    <col min="15617" max="15617" width="1.42578125" style="7" customWidth="1"/>
    <col min="15618" max="15618" width="17.140625" style="7" customWidth="1"/>
    <col min="15619" max="15619" width="1.5703125" style="7" customWidth="1"/>
    <col min="15620" max="15620" width="17.7109375" style="7" customWidth="1"/>
    <col min="15621" max="15621" width="1.5703125" style="7" customWidth="1"/>
    <col min="15622" max="15622" width="17.5703125" style="7" customWidth="1"/>
    <col min="15623" max="15623" width="1.5703125" style="7" customWidth="1"/>
    <col min="15624" max="15624" width="18.7109375" style="7" customWidth="1"/>
    <col min="15625" max="15870" width="11.42578125" style="7"/>
    <col min="15871" max="15871" width="27.7109375" style="7" customWidth="1"/>
    <col min="15872" max="15872" width="16.28515625" style="7" customWidth="1"/>
    <col min="15873" max="15873" width="1.42578125" style="7" customWidth="1"/>
    <col min="15874" max="15874" width="17.140625" style="7" customWidth="1"/>
    <col min="15875" max="15875" width="1.5703125" style="7" customWidth="1"/>
    <col min="15876" max="15876" width="17.7109375" style="7" customWidth="1"/>
    <col min="15877" max="15877" width="1.5703125" style="7" customWidth="1"/>
    <col min="15878" max="15878" width="17.5703125" style="7" customWidth="1"/>
    <col min="15879" max="15879" width="1.5703125" style="7" customWidth="1"/>
    <col min="15880" max="15880" width="18.7109375" style="7" customWidth="1"/>
    <col min="15881" max="16126" width="11.42578125" style="7"/>
    <col min="16127" max="16127" width="27.7109375" style="7" customWidth="1"/>
    <col min="16128" max="16128" width="16.28515625" style="7" customWidth="1"/>
    <col min="16129" max="16129" width="1.42578125" style="7" customWidth="1"/>
    <col min="16130" max="16130" width="17.140625" style="7" customWidth="1"/>
    <col min="16131" max="16131" width="1.5703125" style="7" customWidth="1"/>
    <col min="16132" max="16132" width="17.7109375" style="7" customWidth="1"/>
    <col min="16133" max="16133" width="1.5703125" style="7" customWidth="1"/>
    <col min="16134" max="16134" width="17.5703125" style="7" customWidth="1"/>
    <col min="16135" max="16135" width="1.5703125" style="7" customWidth="1"/>
    <col min="16136" max="16136" width="18.7109375" style="7" customWidth="1"/>
    <col min="16137" max="16384" width="11.42578125" style="7"/>
  </cols>
  <sheetData>
    <row r="1" spans="1:9" ht="15" customHeight="1" x14ac:dyDescent="0.2">
      <c r="A1" s="141" t="s">
        <v>105</v>
      </c>
      <c r="B1" s="141"/>
      <c r="C1" s="141"/>
      <c r="D1" s="141"/>
      <c r="E1" s="141"/>
      <c r="F1" s="141"/>
      <c r="G1" s="141"/>
      <c r="H1" s="141"/>
      <c r="I1" s="71"/>
    </row>
    <row r="2" spans="1:9" ht="15" customHeight="1" x14ac:dyDescent="0.2">
      <c r="A2" s="148" t="s">
        <v>76</v>
      </c>
      <c r="B2" s="148"/>
      <c r="C2" s="148"/>
      <c r="D2" s="148"/>
      <c r="E2" s="148"/>
      <c r="F2" s="148"/>
      <c r="G2" s="148"/>
      <c r="H2" s="148"/>
      <c r="I2" s="15"/>
    </row>
    <row r="3" spans="1:9" ht="15" customHeight="1" x14ac:dyDescent="0.2">
      <c r="A3" s="148" t="s">
        <v>1696</v>
      </c>
      <c r="B3" s="148"/>
      <c r="C3" s="148"/>
      <c r="D3" s="148"/>
      <c r="E3" s="148"/>
      <c r="F3" s="148"/>
      <c r="G3" s="148"/>
      <c r="H3" s="148"/>
      <c r="I3" s="15"/>
    </row>
    <row r="4" spans="1:9" ht="15" customHeight="1" x14ac:dyDescent="0.2">
      <c r="A4" s="148" t="s">
        <v>10</v>
      </c>
      <c r="B4" s="148"/>
      <c r="C4" s="148"/>
      <c r="D4" s="148"/>
      <c r="E4" s="148"/>
      <c r="F4" s="148"/>
      <c r="G4" s="148"/>
      <c r="H4" s="148"/>
      <c r="I4" s="15"/>
    </row>
    <row r="5" spans="1:9" ht="15" customHeight="1" x14ac:dyDescent="0.2">
      <c r="A5" s="147"/>
      <c r="B5" s="147"/>
      <c r="C5" s="147"/>
      <c r="D5" s="147"/>
      <c r="E5" s="147"/>
      <c r="F5" s="147"/>
      <c r="G5" s="147"/>
      <c r="H5" s="147"/>
      <c r="I5" s="15"/>
    </row>
    <row r="6" spans="1:9" ht="15" customHeight="1" x14ac:dyDescent="0.2">
      <c r="A6" s="149" t="s">
        <v>77</v>
      </c>
      <c r="B6" s="44" t="s">
        <v>78</v>
      </c>
      <c r="C6" s="44"/>
      <c r="D6" s="44" t="s">
        <v>79</v>
      </c>
      <c r="E6" s="44"/>
      <c r="F6" s="44" t="s">
        <v>80</v>
      </c>
      <c r="G6" s="44"/>
      <c r="H6" s="44" t="s">
        <v>81</v>
      </c>
      <c r="I6" s="15"/>
    </row>
    <row r="7" spans="1:9" ht="15" customHeight="1" x14ac:dyDescent="0.2">
      <c r="A7" s="150"/>
      <c r="B7" s="44" t="s">
        <v>82</v>
      </c>
      <c r="C7" s="44"/>
      <c r="D7" s="44" t="s">
        <v>87</v>
      </c>
      <c r="E7" s="44"/>
      <c r="F7" s="44" t="s">
        <v>83</v>
      </c>
      <c r="G7" s="44"/>
      <c r="H7" s="44" t="s">
        <v>5</v>
      </c>
      <c r="I7" s="15"/>
    </row>
    <row r="8" spans="1:9" ht="15" customHeight="1" thickBot="1" x14ac:dyDescent="0.25">
      <c r="A8" s="45" t="s">
        <v>88</v>
      </c>
      <c r="B8" s="46">
        <v>0</v>
      </c>
      <c r="C8" s="47"/>
      <c r="D8" s="46">
        <v>0</v>
      </c>
      <c r="E8" s="47"/>
      <c r="F8" s="46">
        <v>0</v>
      </c>
      <c r="G8" s="47"/>
      <c r="H8" s="46">
        <f>SUM(B8:F8)</f>
        <v>0</v>
      </c>
      <c r="I8" s="15"/>
    </row>
    <row r="9" spans="1:9" ht="15" customHeight="1" thickTop="1" x14ac:dyDescent="0.2">
      <c r="A9" s="15" t="s">
        <v>85</v>
      </c>
      <c r="B9" s="47">
        <v>5000000</v>
      </c>
      <c r="C9" s="47"/>
      <c r="D9" s="47">
        <f>+'B,SITUACION'!I39</f>
        <v>2822358.4</v>
      </c>
      <c r="E9" s="47"/>
      <c r="F9" s="47">
        <f>+'B,SITUACION'!I42</f>
        <v>1576331.95</v>
      </c>
      <c r="G9" s="47"/>
      <c r="H9" s="47">
        <f>SUM(B9:G9)</f>
        <v>9398690.3499999996</v>
      </c>
      <c r="I9" s="15"/>
    </row>
    <row r="10" spans="1:9" ht="15" customHeight="1" x14ac:dyDescent="0.2">
      <c r="A10" s="15" t="s">
        <v>86</v>
      </c>
      <c r="B10" s="47"/>
      <c r="C10" s="47"/>
      <c r="D10" s="47"/>
      <c r="E10" s="47"/>
      <c r="F10" s="47"/>
      <c r="G10" s="47"/>
      <c r="H10" s="47">
        <f>SUM(B10:G10)</f>
        <v>0</v>
      </c>
      <c r="I10" s="15"/>
    </row>
    <row r="11" spans="1:9" ht="15" customHeight="1" x14ac:dyDescent="0.2">
      <c r="A11" s="15" t="s">
        <v>341</v>
      </c>
      <c r="B11" s="48"/>
      <c r="C11" s="47"/>
      <c r="D11" s="48"/>
      <c r="E11" s="47"/>
      <c r="F11" s="48">
        <f>+'B,SITUACION'!I45</f>
        <v>-1751738.9800000009</v>
      </c>
      <c r="G11" s="47"/>
      <c r="H11" s="48">
        <f>SUM(B11:G11)</f>
        <v>-1751738.9800000009</v>
      </c>
      <c r="I11" s="15"/>
    </row>
    <row r="12" spans="1:9" ht="15" customHeight="1" thickBot="1" x14ac:dyDescent="0.25">
      <c r="A12" s="45" t="s">
        <v>1702</v>
      </c>
      <c r="B12" s="46">
        <f>SUM(B8:B11)</f>
        <v>5000000</v>
      </c>
      <c r="C12" s="46">
        <f>SUM(C8:C11)</f>
        <v>0</v>
      </c>
      <c r="D12" s="46">
        <f>SUM(D8:D11)</f>
        <v>2822358.4</v>
      </c>
      <c r="E12" s="46"/>
      <c r="F12" s="46">
        <f>SUM(F8:F11)</f>
        <v>-175407.03000000096</v>
      </c>
      <c r="G12" s="47"/>
      <c r="H12" s="46">
        <f>SUM(H8:H11)</f>
        <v>7646951.3699999992</v>
      </c>
      <c r="I12" s="15"/>
    </row>
    <row r="13" spans="1:9" ht="15" customHeight="1" thickTop="1" x14ac:dyDescent="0.2">
      <c r="A13" s="15"/>
      <c r="B13" s="15"/>
      <c r="C13" s="15"/>
      <c r="D13" s="15"/>
      <c r="E13" s="15"/>
      <c r="F13" s="49"/>
      <c r="G13" s="15"/>
      <c r="H13" s="49"/>
      <c r="I13" s="15"/>
    </row>
    <row r="14" spans="1:9" ht="15" customHeight="1" x14ac:dyDescent="0.2">
      <c r="A14" s="13"/>
      <c r="B14" s="7"/>
      <c r="C14" s="50"/>
      <c r="D14" s="50"/>
      <c r="E14" s="50"/>
      <c r="F14" s="13"/>
      <c r="G14" s="15"/>
      <c r="H14" s="51"/>
      <c r="I14" s="15"/>
    </row>
    <row r="15" spans="1:9" ht="15" customHeight="1" x14ac:dyDescent="0.2">
      <c r="A15" s="13"/>
      <c r="B15" s="7"/>
      <c r="C15" s="50"/>
      <c r="D15" s="50"/>
      <c r="E15" s="50"/>
      <c r="F15" s="52"/>
      <c r="G15" s="15"/>
      <c r="H15" s="15"/>
      <c r="I15" s="15"/>
    </row>
    <row r="16" spans="1:9" ht="15" customHeight="1" x14ac:dyDescent="0.2">
      <c r="A16" s="13"/>
      <c r="B16" s="7"/>
      <c r="C16" s="50"/>
      <c r="D16" s="50"/>
      <c r="E16" s="50"/>
      <c r="F16" s="13"/>
      <c r="G16" s="15"/>
      <c r="H16" s="15"/>
      <c r="I16" s="15"/>
    </row>
    <row r="17" spans="1:9" ht="15" customHeight="1" x14ac:dyDescent="0.2">
      <c r="A17" s="42"/>
      <c r="B17" s="7"/>
      <c r="C17" s="53"/>
      <c r="D17" s="53"/>
      <c r="E17" s="53"/>
      <c r="G17" s="15"/>
      <c r="H17" s="15"/>
      <c r="I17" s="15"/>
    </row>
    <row r="18" spans="1:9" ht="15" customHeight="1" x14ac:dyDescent="0.2">
      <c r="A18" s="54" t="s">
        <v>84</v>
      </c>
      <c r="B18" s="15"/>
      <c r="C18" s="15"/>
      <c r="D18" s="15"/>
      <c r="E18" s="15"/>
      <c r="F18" s="55"/>
      <c r="G18" s="15"/>
      <c r="H18" s="15"/>
      <c r="I18" s="15"/>
    </row>
    <row r="19" spans="1:9" ht="15" customHeight="1" x14ac:dyDescent="0.2">
      <c r="A19" s="15"/>
      <c r="B19" s="15"/>
      <c r="C19" s="15"/>
      <c r="D19" s="15"/>
      <c r="E19" s="15"/>
      <c r="F19" s="56"/>
      <c r="G19" s="15"/>
      <c r="H19" s="15"/>
      <c r="I19" s="15"/>
    </row>
    <row r="20" spans="1:9" ht="1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</row>
    <row r="21" spans="1:9" ht="1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4" spans="1:9" ht="15" customHeight="1" x14ac:dyDescent="0.2">
      <c r="A24" s="57"/>
      <c r="B24" s="57"/>
      <c r="C24" s="57"/>
      <c r="D24" s="57"/>
      <c r="E24" s="57"/>
      <c r="F24" s="59"/>
      <c r="G24" s="59"/>
      <c r="H24" s="59"/>
    </row>
    <row r="25" spans="1:9" ht="15" customHeight="1" x14ac:dyDescent="0.2">
      <c r="A25" s="144"/>
      <c r="B25" s="144"/>
      <c r="C25" s="144"/>
      <c r="D25" s="144"/>
      <c r="E25" s="144"/>
      <c r="F25" s="144"/>
      <c r="G25" s="144"/>
      <c r="H25" s="144"/>
    </row>
    <row r="26" spans="1:9" ht="15" customHeight="1" x14ac:dyDescent="0.2">
      <c r="A26" s="144"/>
      <c r="B26" s="144"/>
      <c r="C26" s="144"/>
      <c r="D26" s="144"/>
      <c r="E26" s="144"/>
      <c r="F26" s="144"/>
      <c r="G26" s="144"/>
      <c r="H26" s="144"/>
    </row>
    <row r="27" spans="1:9" ht="15" customHeight="1" x14ac:dyDescent="0.2">
      <c r="A27" s="144"/>
      <c r="B27" s="144"/>
      <c r="C27" s="144"/>
      <c r="D27" s="144"/>
      <c r="E27" s="144"/>
      <c r="F27" s="144"/>
      <c r="G27" s="144"/>
      <c r="H27" s="144"/>
    </row>
    <row r="28" spans="1:9" ht="15" customHeight="1" x14ac:dyDescent="0.2">
      <c r="A28" s="144"/>
      <c r="B28" s="144"/>
      <c r="C28" s="144"/>
      <c r="D28" s="144"/>
      <c r="E28" s="144"/>
      <c r="F28" s="144"/>
      <c r="G28" s="144"/>
      <c r="H28" s="144"/>
    </row>
    <row r="29" spans="1:9" ht="15" customHeight="1" x14ac:dyDescent="0.2">
      <c r="A29" s="60"/>
      <c r="B29" s="60"/>
      <c r="C29" s="60"/>
      <c r="D29" s="60"/>
      <c r="E29" s="60"/>
      <c r="F29" s="60"/>
      <c r="G29" s="60"/>
      <c r="H29" s="60"/>
    </row>
    <row r="30" spans="1:9" ht="15" customHeight="1" x14ac:dyDescent="0.2">
      <c r="A30" s="145"/>
      <c r="B30" s="58"/>
      <c r="C30" s="58"/>
      <c r="D30" s="58"/>
      <c r="E30" s="58"/>
      <c r="F30" s="58"/>
      <c r="G30" s="61"/>
      <c r="H30" s="58"/>
    </row>
    <row r="31" spans="1:9" ht="15" customHeight="1" x14ac:dyDescent="0.2">
      <c r="A31" s="146"/>
      <c r="B31" s="58"/>
      <c r="C31" s="58"/>
      <c r="D31" s="58"/>
      <c r="E31" s="58"/>
      <c r="F31" s="58"/>
      <c r="G31" s="61"/>
      <c r="H31" s="58"/>
    </row>
    <row r="32" spans="1:9" ht="15" customHeight="1" x14ac:dyDescent="0.2">
      <c r="A32" s="62"/>
      <c r="B32" s="63"/>
      <c r="C32" s="63"/>
      <c r="D32" s="63"/>
      <c r="E32" s="63"/>
      <c r="F32" s="63"/>
      <c r="G32" s="63"/>
      <c r="H32" s="63"/>
    </row>
    <row r="33" spans="1:8" ht="15" customHeight="1" x14ac:dyDescent="0.2">
      <c r="A33" s="64"/>
      <c r="B33" s="65"/>
      <c r="C33" s="65"/>
      <c r="D33" s="65"/>
      <c r="E33" s="65"/>
      <c r="F33" s="65"/>
      <c r="G33" s="65"/>
      <c r="H33" s="65"/>
    </row>
    <row r="34" spans="1:8" ht="15" customHeight="1" x14ac:dyDescent="0.2">
      <c r="A34" s="62"/>
      <c r="B34" s="63"/>
      <c r="C34" s="63"/>
      <c r="D34" s="63"/>
      <c r="E34" s="63"/>
      <c r="F34" s="63"/>
      <c r="G34" s="63"/>
      <c r="H34" s="63"/>
    </row>
    <row r="35" spans="1:8" ht="15" customHeight="1" x14ac:dyDescent="0.2">
      <c r="A35" s="60"/>
      <c r="B35" s="65"/>
      <c r="C35" s="65"/>
      <c r="D35" s="65"/>
      <c r="E35" s="65"/>
      <c r="F35" s="65"/>
      <c r="G35" s="63"/>
      <c r="H35" s="65"/>
    </row>
    <row r="36" spans="1:8" ht="15" customHeight="1" x14ac:dyDescent="0.2">
      <c r="A36" s="66"/>
      <c r="B36" s="65"/>
      <c r="C36" s="65"/>
      <c r="D36" s="65"/>
      <c r="E36" s="65"/>
      <c r="F36" s="65"/>
      <c r="G36" s="65"/>
      <c r="H36" s="65"/>
    </row>
    <row r="37" spans="1:8" ht="15" customHeight="1" x14ac:dyDescent="0.2">
      <c r="A37" s="62"/>
      <c r="B37" s="63"/>
      <c r="C37" s="63"/>
      <c r="D37" s="63"/>
      <c r="E37" s="63"/>
      <c r="F37" s="63"/>
      <c r="G37" s="63"/>
      <c r="H37" s="63"/>
    </row>
    <row r="38" spans="1:8" ht="15" customHeight="1" x14ac:dyDescent="0.2">
      <c r="A38" s="60"/>
      <c r="B38" s="60"/>
      <c r="C38" s="60"/>
      <c r="D38" s="60"/>
      <c r="E38" s="60"/>
      <c r="F38" s="60"/>
      <c r="G38" s="60"/>
      <c r="H38" s="60"/>
    </row>
    <row r="39" spans="1:8" ht="15" customHeight="1" x14ac:dyDescent="0.2">
      <c r="A39" s="60"/>
      <c r="B39" s="60"/>
      <c r="C39" s="60"/>
      <c r="D39" s="60"/>
      <c r="E39" s="60"/>
      <c r="F39" s="60"/>
      <c r="G39" s="60"/>
      <c r="H39" s="60"/>
    </row>
    <row r="40" spans="1:8" ht="15" customHeight="1" x14ac:dyDescent="0.2">
      <c r="A40" s="60"/>
      <c r="B40" s="60"/>
      <c r="C40" s="60"/>
      <c r="D40" s="60"/>
      <c r="E40" s="60"/>
      <c r="F40" s="60"/>
      <c r="G40" s="60"/>
      <c r="H40" s="60"/>
    </row>
    <row r="41" spans="1:8" ht="15" customHeight="1" x14ac:dyDescent="0.2">
      <c r="A41" s="60"/>
      <c r="B41" s="60"/>
      <c r="C41" s="60"/>
      <c r="D41" s="60"/>
      <c r="E41" s="60"/>
      <c r="F41" s="60"/>
      <c r="G41" s="60"/>
      <c r="H41" s="60"/>
    </row>
    <row r="42" spans="1:8" ht="15" customHeight="1" x14ac:dyDescent="0.2">
      <c r="A42" s="60"/>
      <c r="B42" s="60"/>
      <c r="C42" s="60"/>
      <c r="D42" s="60"/>
      <c r="E42" s="60"/>
      <c r="F42" s="60"/>
      <c r="G42" s="60"/>
      <c r="H42" s="60"/>
    </row>
    <row r="43" spans="1:8" ht="15" customHeight="1" x14ac:dyDescent="0.2">
      <c r="A43" s="62"/>
      <c r="B43" s="60"/>
      <c r="C43" s="60"/>
      <c r="D43" s="60"/>
      <c r="E43" s="60"/>
      <c r="F43" s="60"/>
      <c r="G43" s="60"/>
      <c r="H43" s="60"/>
    </row>
    <row r="44" spans="1:8" ht="15" customHeight="1" x14ac:dyDescent="0.2">
      <c r="A44" s="59"/>
      <c r="B44" s="67"/>
      <c r="C44" s="68"/>
      <c r="D44" s="68"/>
      <c r="E44" s="68"/>
      <c r="F44" s="59"/>
      <c r="G44" s="59"/>
      <c r="H44" s="59"/>
    </row>
    <row r="45" spans="1:8" ht="15" customHeight="1" x14ac:dyDescent="0.2">
      <c r="A45" s="59"/>
      <c r="B45" s="67"/>
      <c r="C45" s="68"/>
      <c r="D45" s="68"/>
      <c r="E45" s="68"/>
      <c r="F45" s="59"/>
      <c r="G45" s="59"/>
      <c r="H45" s="59"/>
    </row>
    <row r="46" spans="1:8" ht="15" customHeight="1" x14ac:dyDescent="0.2">
      <c r="A46" s="59"/>
      <c r="B46" s="67"/>
      <c r="C46" s="68"/>
      <c r="D46" s="68"/>
      <c r="E46" s="68"/>
      <c r="F46" s="59"/>
      <c r="G46" s="59"/>
      <c r="H46" s="59"/>
    </row>
    <row r="47" spans="1:8" ht="15" customHeight="1" x14ac:dyDescent="0.2">
      <c r="A47" s="59"/>
      <c r="B47" s="67"/>
      <c r="C47" s="68"/>
      <c r="D47" s="68"/>
      <c r="E47" s="68"/>
      <c r="F47" s="59"/>
      <c r="G47" s="59"/>
      <c r="H47" s="59"/>
    </row>
    <row r="48" spans="1:8" ht="15" customHeight="1" x14ac:dyDescent="0.2">
      <c r="A48" s="59"/>
      <c r="B48" s="67"/>
      <c r="C48" s="68"/>
      <c r="D48" s="68"/>
      <c r="E48" s="68"/>
      <c r="F48" s="59"/>
      <c r="G48" s="59"/>
      <c r="H48" s="59"/>
    </row>
    <row r="49" spans="1:8" ht="15" customHeight="1" x14ac:dyDescent="0.2">
      <c r="A49" s="59"/>
      <c r="B49" s="67"/>
      <c r="C49" s="68"/>
      <c r="D49" s="68"/>
      <c r="E49" s="68"/>
      <c r="F49" s="59"/>
      <c r="G49" s="59"/>
      <c r="H49" s="59"/>
    </row>
    <row r="50" spans="1:8" ht="15" customHeight="1" x14ac:dyDescent="0.2">
      <c r="A50" s="59"/>
      <c r="B50" s="67"/>
      <c r="C50" s="68"/>
      <c r="D50" s="68"/>
      <c r="E50" s="68"/>
      <c r="F50" s="59"/>
      <c r="G50" s="59"/>
      <c r="H50" s="59"/>
    </row>
    <row r="51" spans="1:8" ht="15" customHeight="1" x14ac:dyDescent="0.2">
      <c r="A51" s="59"/>
      <c r="B51" s="67"/>
      <c r="C51" s="68"/>
      <c r="D51" s="68"/>
      <c r="E51" s="68"/>
      <c r="F51" s="59"/>
      <c r="G51" s="59"/>
      <c r="H51" s="59"/>
    </row>
    <row r="52" spans="1:8" ht="15" customHeight="1" x14ac:dyDescent="0.2">
      <c r="A52" s="59"/>
      <c r="B52" s="67"/>
      <c r="C52" s="68"/>
      <c r="D52" s="68"/>
      <c r="E52" s="68"/>
      <c r="F52" s="59"/>
      <c r="G52" s="59"/>
      <c r="H52" s="59"/>
    </row>
    <row r="53" spans="1:8" ht="15" customHeight="1" x14ac:dyDescent="0.2">
      <c r="A53" s="59"/>
      <c r="B53" s="67"/>
      <c r="C53" s="68"/>
      <c r="D53" s="68"/>
      <c r="E53" s="68"/>
      <c r="F53" s="59"/>
      <c r="G53" s="59"/>
      <c r="H53" s="59"/>
    </row>
    <row r="54" spans="1:8" ht="15" customHeight="1" x14ac:dyDescent="0.2">
      <c r="A54" s="59"/>
      <c r="B54" s="67"/>
      <c r="C54" s="68"/>
      <c r="D54" s="68"/>
      <c r="E54" s="68"/>
      <c r="F54" s="59"/>
      <c r="G54" s="59"/>
      <c r="H54" s="59"/>
    </row>
    <row r="55" spans="1:8" ht="15" customHeight="1" x14ac:dyDescent="0.2">
      <c r="A55" s="59"/>
      <c r="B55" s="67"/>
      <c r="C55" s="68"/>
      <c r="D55" s="68"/>
      <c r="E55" s="68"/>
      <c r="F55" s="59"/>
      <c r="G55" s="59"/>
      <c r="H55" s="59"/>
    </row>
    <row r="56" spans="1:8" ht="15" customHeight="1" x14ac:dyDescent="0.2">
      <c r="A56" s="59"/>
      <c r="B56" s="67"/>
      <c r="C56" s="68"/>
      <c r="D56" s="68"/>
      <c r="E56" s="68"/>
      <c r="F56" s="59"/>
      <c r="G56" s="59"/>
      <c r="H56" s="59"/>
    </row>
    <row r="57" spans="1:8" ht="15" customHeight="1" x14ac:dyDescent="0.2">
      <c r="A57" s="59"/>
      <c r="B57" s="67"/>
      <c r="C57" s="68"/>
      <c r="D57" s="68"/>
      <c r="E57" s="68"/>
      <c r="F57" s="59"/>
      <c r="G57" s="59"/>
      <c r="H57" s="59"/>
    </row>
    <row r="58" spans="1:8" ht="15" customHeight="1" x14ac:dyDescent="0.2">
      <c r="A58" s="59"/>
      <c r="B58" s="67"/>
      <c r="C58" s="68"/>
      <c r="D58" s="68"/>
      <c r="E58" s="68"/>
      <c r="F58" s="59"/>
      <c r="G58" s="59"/>
      <c r="H58" s="59"/>
    </row>
    <row r="59" spans="1:8" ht="15" customHeight="1" x14ac:dyDescent="0.2">
      <c r="A59" s="59"/>
      <c r="B59" s="67"/>
      <c r="C59" s="68"/>
      <c r="D59" s="68"/>
      <c r="E59" s="68"/>
      <c r="F59" s="59"/>
      <c r="G59" s="59"/>
      <c r="H59" s="59"/>
    </row>
    <row r="60" spans="1:8" ht="15" customHeight="1" x14ac:dyDescent="0.2">
      <c r="A60" s="59"/>
      <c r="B60" s="67"/>
      <c r="C60" s="68"/>
      <c r="D60" s="68"/>
      <c r="E60" s="68"/>
      <c r="F60" s="59"/>
      <c r="G60" s="59"/>
      <c r="H60" s="59"/>
    </row>
    <row r="61" spans="1:8" ht="15" customHeight="1" x14ac:dyDescent="0.2">
      <c r="A61" s="59"/>
      <c r="B61" s="67"/>
      <c r="C61" s="68"/>
      <c r="D61" s="68"/>
      <c r="E61" s="68"/>
      <c r="F61" s="59"/>
      <c r="G61" s="59"/>
      <c r="H61" s="59"/>
    </row>
    <row r="62" spans="1:8" ht="15" customHeight="1" x14ac:dyDescent="0.2">
      <c r="A62" s="59"/>
      <c r="B62" s="67"/>
      <c r="C62" s="68"/>
      <c r="D62" s="68"/>
      <c r="E62" s="68"/>
      <c r="F62" s="59"/>
      <c r="G62" s="59"/>
      <c r="H62" s="59"/>
    </row>
    <row r="63" spans="1:8" ht="15" customHeight="1" x14ac:dyDescent="0.2">
      <c r="A63" s="59"/>
      <c r="B63" s="67"/>
      <c r="C63" s="68"/>
      <c r="D63" s="68"/>
      <c r="E63" s="68"/>
      <c r="F63" s="59"/>
      <c r="G63" s="59"/>
      <c r="H63" s="59"/>
    </row>
    <row r="64" spans="1:8" ht="15" customHeight="1" x14ac:dyDescent="0.2">
      <c r="A64" s="59"/>
      <c r="B64" s="67"/>
      <c r="C64" s="68"/>
      <c r="D64" s="68"/>
      <c r="E64" s="68"/>
      <c r="F64" s="59"/>
      <c r="G64" s="59"/>
      <c r="H64" s="59"/>
    </row>
    <row r="65" spans="1:8" ht="15" customHeight="1" x14ac:dyDescent="0.2">
      <c r="A65" s="59"/>
      <c r="B65" s="67"/>
      <c r="C65" s="68"/>
      <c r="D65" s="68"/>
      <c r="E65" s="68"/>
      <c r="F65" s="59"/>
      <c r="G65" s="59"/>
      <c r="H65" s="59"/>
    </row>
    <row r="66" spans="1:8" ht="15" customHeight="1" x14ac:dyDescent="0.2">
      <c r="A66" s="59"/>
      <c r="B66" s="67"/>
      <c r="C66" s="68"/>
      <c r="D66" s="68"/>
      <c r="E66" s="68"/>
      <c r="F66" s="59"/>
      <c r="G66" s="59"/>
      <c r="H66" s="59"/>
    </row>
    <row r="67" spans="1:8" ht="15" customHeight="1" x14ac:dyDescent="0.2">
      <c r="A67" s="59"/>
      <c r="B67" s="67"/>
      <c r="C67" s="68"/>
      <c r="D67" s="68"/>
      <c r="E67" s="68"/>
      <c r="F67" s="59"/>
      <c r="G67" s="59"/>
      <c r="H67" s="59"/>
    </row>
    <row r="68" spans="1:8" ht="15" customHeight="1" x14ac:dyDescent="0.2">
      <c r="A68" s="59"/>
      <c r="B68" s="67"/>
      <c r="C68" s="68"/>
      <c r="D68" s="68"/>
      <c r="E68" s="68"/>
      <c r="F68" s="59"/>
      <c r="G68" s="59"/>
      <c r="H68" s="59"/>
    </row>
    <row r="69" spans="1:8" ht="15" customHeight="1" x14ac:dyDescent="0.2">
      <c r="A69" s="59"/>
      <c r="B69" s="67"/>
      <c r="C69" s="68"/>
      <c r="D69" s="68"/>
      <c r="E69" s="68"/>
      <c r="F69" s="59"/>
      <c r="G69" s="59"/>
      <c r="H69" s="59"/>
    </row>
    <row r="70" spans="1:8" ht="15" customHeight="1" x14ac:dyDescent="0.2">
      <c r="A70" s="59"/>
      <c r="B70" s="67"/>
      <c r="C70" s="68"/>
      <c r="D70" s="68"/>
      <c r="E70" s="68"/>
      <c r="F70" s="59"/>
      <c r="G70" s="59"/>
      <c r="H70" s="59"/>
    </row>
    <row r="71" spans="1:8" ht="15" customHeight="1" x14ac:dyDescent="0.2">
      <c r="A71" s="59"/>
      <c r="B71" s="67"/>
      <c r="C71" s="68"/>
      <c r="D71" s="68"/>
      <c r="E71" s="68"/>
      <c r="F71" s="59"/>
      <c r="G71" s="59"/>
      <c r="H71" s="59"/>
    </row>
    <row r="72" spans="1:8" ht="15" customHeight="1" x14ac:dyDescent="0.2">
      <c r="A72" s="59"/>
      <c r="B72" s="67"/>
      <c r="C72" s="68"/>
      <c r="D72" s="68"/>
      <c r="E72" s="68"/>
      <c r="F72" s="59"/>
      <c r="G72" s="59"/>
      <c r="H72" s="59"/>
    </row>
    <row r="73" spans="1:8" ht="15" customHeight="1" x14ac:dyDescent="0.2">
      <c r="A73" s="59"/>
      <c r="B73" s="67"/>
      <c r="C73" s="68"/>
      <c r="D73" s="68"/>
      <c r="E73" s="68"/>
      <c r="F73" s="59"/>
      <c r="G73" s="59"/>
      <c r="H73" s="59"/>
    </row>
    <row r="74" spans="1:8" ht="15" customHeight="1" x14ac:dyDescent="0.2">
      <c r="A74" s="59"/>
      <c r="B74" s="67"/>
      <c r="C74" s="68"/>
      <c r="D74" s="68"/>
      <c r="E74" s="68"/>
      <c r="F74" s="59"/>
      <c r="G74" s="59"/>
      <c r="H74" s="59"/>
    </row>
    <row r="75" spans="1:8" ht="15" customHeight="1" x14ac:dyDescent="0.2">
      <c r="A75" s="59"/>
      <c r="B75" s="67"/>
      <c r="C75" s="68"/>
      <c r="D75" s="68"/>
      <c r="E75" s="68"/>
      <c r="F75" s="59"/>
      <c r="G75" s="59"/>
      <c r="H75" s="59"/>
    </row>
    <row r="76" spans="1:8" ht="15" customHeight="1" x14ac:dyDescent="0.2">
      <c r="A76" s="59"/>
      <c r="B76" s="67"/>
      <c r="C76" s="68"/>
      <c r="D76" s="68"/>
      <c r="E76" s="68"/>
      <c r="F76" s="59"/>
      <c r="G76" s="59"/>
      <c r="H76" s="59"/>
    </row>
    <row r="77" spans="1:8" ht="15" customHeight="1" x14ac:dyDescent="0.2">
      <c r="A77" s="59"/>
      <c r="B77" s="67"/>
      <c r="C77" s="68"/>
      <c r="D77" s="68"/>
      <c r="E77" s="68"/>
      <c r="F77" s="59"/>
      <c r="G77" s="59"/>
      <c r="H77" s="59"/>
    </row>
    <row r="78" spans="1:8" ht="15" customHeight="1" x14ac:dyDescent="0.2">
      <c r="A78" s="59"/>
      <c r="B78" s="67"/>
      <c r="C78" s="68"/>
      <c r="D78" s="68"/>
      <c r="E78" s="68"/>
      <c r="F78" s="59"/>
      <c r="G78" s="59"/>
      <c r="H78" s="59"/>
    </row>
    <row r="79" spans="1:8" ht="15" customHeight="1" x14ac:dyDescent="0.2">
      <c r="A79" s="59"/>
      <c r="B79" s="67"/>
      <c r="C79" s="68"/>
      <c r="D79" s="68"/>
      <c r="E79" s="68"/>
      <c r="F79" s="59"/>
      <c r="G79" s="59"/>
      <c r="H79" s="59"/>
    </row>
    <row r="80" spans="1:8" ht="15" customHeight="1" x14ac:dyDescent="0.2">
      <c r="A80" s="59"/>
      <c r="B80" s="67"/>
      <c r="C80" s="68"/>
      <c r="D80" s="68"/>
      <c r="E80" s="68"/>
      <c r="F80" s="59"/>
      <c r="G80" s="59"/>
      <c r="H80" s="59"/>
    </row>
    <row r="81" spans="1:8" ht="15" customHeight="1" x14ac:dyDescent="0.2">
      <c r="A81" s="59"/>
      <c r="B81" s="67"/>
      <c r="C81" s="68"/>
      <c r="D81" s="68"/>
      <c r="E81" s="68"/>
      <c r="F81" s="59"/>
      <c r="G81" s="59"/>
      <c r="H81" s="59"/>
    </row>
    <row r="82" spans="1:8" ht="15" customHeight="1" x14ac:dyDescent="0.2">
      <c r="A82" s="59"/>
      <c r="B82" s="67"/>
      <c r="C82" s="68"/>
      <c r="D82" s="68"/>
      <c r="E82" s="68"/>
      <c r="F82" s="59"/>
      <c r="G82" s="59"/>
      <c r="H82" s="59"/>
    </row>
    <row r="83" spans="1:8" ht="15" customHeight="1" x14ac:dyDescent="0.2">
      <c r="A83" s="59"/>
      <c r="B83" s="67"/>
      <c r="C83" s="68"/>
      <c r="D83" s="68"/>
      <c r="E83" s="68"/>
      <c r="F83" s="59"/>
      <c r="G83" s="59"/>
      <c r="H83" s="59"/>
    </row>
    <row r="84" spans="1:8" ht="15" customHeight="1" x14ac:dyDescent="0.2">
      <c r="A84" s="59"/>
      <c r="B84" s="67"/>
      <c r="C84" s="68"/>
      <c r="D84" s="68"/>
      <c r="E84" s="68"/>
      <c r="F84" s="59"/>
      <c r="G84" s="59"/>
      <c r="H84" s="59"/>
    </row>
    <row r="85" spans="1:8" ht="15" customHeight="1" x14ac:dyDescent="0.2">
      <c r="A85" s="59"/>
      <c r="B85" s="67"/>
      <c r="C85" s="68"/>
      <c r="D85" s="68"/>
      <c r="E85" s="68"/>
      <c r="F85" s="59"/>
      <c r="G85" s="59"/>
      <c r="H85" s="59"/>
    </row>
    <row r="86" spans="1:8" ht="15" customHeight="1" x14ac:dyDescent="0.2">
      <c r="A86" s="59"/>
      <c r="B86" s="67"/>
      <c r="C86" s="68"/>
      <c r="D86" s="68"/>
      <c r="E86" s="68"/>
      <c r="F86" s="59"/>
      <c r="G86" s="59"/>
      <c r="H86" s="59"/>
    </row>
    <row r="87" spans="1:8" ht="15" customHeight="1" x14ac:dyDescent="0.2">
      <c r="A87" s="59"/>
      <c r="B87" s="67"/>
      <c r="C87" s="68"/>
      <c r="D87" s="68"/>
      <c r="E87" s="68"/>
      <c r="F87" s="59"/>
      <c r="G87" s="59"/>
      <c r="H87" s="59"/>
    </row>
    <row r="88" spans="1:8" ht="15" customHeight="1" x14ac:dyDescent="0.2">
      <c r="A88" s="59"/>
      <c r="B88" s="67"/>
      <c r="C88" s="68"/>
      <c r="D88" s="68"/>
      <c r="E88" s="68"/>
      <c r="F88" s="59"/>
      <c r="G88" s="59"/>
      <c r="H88" s="59"/>
    </row>
    <row r="89" spans="1:8" ht="15" customHeight="1" x14ac:dyDescent="0.2">
      <c r="A89" s="59"/>
      <c r="B89" s="67"/>
      <c r="C89" s="68"/>
      <c r="D89" s="68"/>
      <c r="E89" s="68"/>
      <c r="F89" s="59"/>
      <c r="G89" s="59"/>
      <c r="H89" s="59"/>
    </row>
    <row r="90" spans="1:8" ht="15" customHeight="1" x14ac:dyDescent="0.2">
      <c r="A90" s="59"/>
      <c r="B90" s="67"/>
      <c r="C90" s="68"/>
      <c r="D90" s="68"/>
      <c r="E90" s="68"/>
      <c r="F90" s="59"/>
      <c r="G90" s="59"/>
      <c r="H90" s="59"/>
    </row>
    <row r="91" spans="1:8" ht="15" customHeight="1" x14ac:dyDescent="0.2">
      <c r="A91" s="59"/>
      <c r="B91" s="67"/>
      <c r="C91" s="68"/>
      <c r="D91" s="68"/>
      <c r="E91" s="68"/>
      <c r="F91" s="59"/>
      <c r="G91" s="59"/>
      <c r="H91" s="59"/>
    </row>
    <row r="92" spans="1:8" ht="15" customHeight="1" x14ac:dyDescent="0.2">
      <c r="A92" s="59"/>
      <c r="B92" s="67"/>
      <c r="C92" s="68"/>
      <c r="D92" s="68"/>
      <c r="E92" s="68"/>
      <c r="F92" s="59"/>
      <c r="G92" s="59"/>
      <c r="H92" s="59"/>
    </row>
    <row r="93" spans="1:8" ht="15" customHeight="1" x14ac:dyDescent="0.2">
      <c r="A93" s="59"/>
      <c r="B93" s="67"/>
      <c r="C93" s="68"/>
      <c r="D93" s="68"/>
      <c r="E93" s="68"/>
      <c r="F93" s="59"/>
      <c r="G93" s="59"/>
      <c r="H93" s="59"/>
    </row>
    <row r="94" spans="1:8" ht="15" customHeight="1" x14ac:dyDescent="0.2">
      <c r="A94" s="59"/>
      <c r="B94" s="67"/>
      <c r="C94" s="68"/>
      <c r="D94" s="68"/>
      <c r="E94" s="68"/>
      <c r="F94" s="59"/>
      <c r="G94" s="59"/>
      <c r="H94" s="59"/>
    </row>
    <row r="95" spans="1:8" ht="15" customHeight="1" x14ac:dyDescent="0.2">
      <c r="A95" s="59"/>
      <c r="B95" s="67"/>
      <c r="C95" s="68"/>
      <c r="D95" s="68"/>
      <c r="E95" s="68"/>
      <c r="F95" s="59"/>
      <c r="G95" s="59"/>
      <c r="H95" s="59"/>
    </row>
    <row r="96" spans="1:8" ht="15" customHeight="1" x14ac:dyDescent="0.2">
      <c r="A96" s="59"/>
      <c r="B96" s="67"/>
      <c r="C96" s="68"/>
      <c r="D96" s="68"/>
      <c r="E96" s="68"/>
      <c r="F96" s="59"/>
      <c r="G96" s="59"/>
      <c r="H96" s="59"/>
    </row>
    <row r="97" spans="1:8" ht="15" customHeight="1" x14ac:dyDescent="0.2">
      <c r="A97" s="59"/>
      <c r="B97" s="67"/>
      <c r="C97" s="68"/>
      <c r="D97" s="68"/>
      <c r="E97" s="68"/>
      <c r="F97" s="59"/>
      <c r="G97" s="59"/>
      <c r="H97" s="59"/>
    </row>
    <row r="98" spans="1:8" ht="15" customHeight="1" x14ac:dyDescent="0.2">
      <c r="A98" s="59"/>
      <c r="B98" s="67"/>
      <c r="C98" s="68"/>
      <c r="D98" s="68"/>
      <c r="E98" s="68"/>
      <c r="F98" s="59"/>
      <c r="G98" s="59"/>
      <c r="H98" s="59"/>
    </row>
    <row r="99" spans="1:8" ht="15" customHeight="1" x14ac:dyDescent="0.2">
      <c r="A99" s="59"/>
      <c r="B99" s="67"/>
      <c r="C99" s="68"/>
      <c r="D99" s="68"/>
      <c r="E99" s="68"/>
      <c r="F99" s="59"/>
      <c r="G99" s="59"/>
      <c r="H99" s="59"/>
    </row>
    <row r="100" spans="1:8" ht="15" customHeight="1" x14ac:dyDescent="0.2">
      <c r="A100" s="59"/>
      <c r="B100" s="67"/>
      <c r="C100" s="68"/>
      <c r="D100" s="68"/>
      <c r="E100" s="68"/>
      <c r="F100" s="59"/>
      <c r="G100" s="59"/>
      <c r="H100" s="59"/>
    </row>
    <row r="101" spans="1:8" ht="15" customHeight="1" x14ac:dyDescent="0.2">
      <c r="A101" s="59"/>
      <c r="B101" s="67"/>
      <c r="C101" s="68"/>
      <c r="D101" s="68"/>
      <c r="E101" s="68"/>
      <c r="F101" s="59"/>
      <c r="G101" s="59"/>
      <c r="H101" s="59"/>
    </row>
    <row r="102" spans="1:8" ht="15" customHeight="1" x14ac:dyDescent="0.2">
      <c r="A102" s="59"/>
      <c r="B102" s="67"/>
      <c r="C102" s="68"/>
      <c r="D102" s="68"/>
      <c r="E102" s="68"/>
      <c r="F102" s="59"/>
      <c r="G102" s="59"/>
      <c r="H102" s="59"/>
    </row>
    <row r="103" spans="1:8" ht="15" customHeight="1" x14ac:dyDescent="0.2">
      <c r="A103" s="59"/>
      <c r="B103" s="67"/>
      <c r="C103" s="68"/>
      <c r="D103" s="68"/>
      <c r="E103" s="68"/>
      <c r="F103" s="59"/>
      <c r="G103" s="59"/>
      <c r="H103" s="59"/>
    </row>
    <row r="104" spans="1:8" ht="15" customHeight="1" x14ac:dyDescent="0.2">
      <c r="A104" s="59"/>
      <c r="B104" s="67"/>
      <c r="C104" s="68"/>
      <c r="D104" s="68"/>
      <c r="E104" s="68"/>
      <c r="F104" s="59"/>
      <c r="G104" s="59"/>
      <c r="H104" s="59"/>
    </row>
    <row r="105" spans="1:8" ht="15" customHeight="1" x14ac:dyDescent="0.2">
      <c r="A105" s="59"/>
      <c r="B105" s="67"/>
      <c r="C105" s="68"/>
      <c r="D105" s="68"/>
      <c r="E105" s="68"/>
      <c r="F105" s="59"/>
      <c r="G105" s="59"/>
      <c r="H105" s="59"/>
    </row>
    <row r="106" spans="1:8" ht="15" customHeight="1" x14ac:dyDescent="0.2">
      <c r="A106" s="59"/>
      <c r="B106" s="67"/>
      <c r="C106" s="68"/>
      <c r="D106" s="68"/>
      <c r="E106" s="68"/>
      <c r="F106" s="59"/>
      <c r="G106" s="59"/>
      <c r="H106" s="59"/>
    </row>
    <row r="107" spans="1:8" ht="15" customHeight="1" x14ac:dyDescent="0.2">
      <c r="A107" s="59"/>
      <c r="B107" s="67"/>
      <c r="C107" s="68"/>
      <c r="D107" s="68"/>
      <c r="E107" s="68"/>
      <c r="F107" s="59"/>
      <c r="G107" s="59"/>
      <c r="H107" s="59"/>
    </row>
    <row r="108" spans="1:8" ht="15" customHeight="1" x14ac:dyDescent="0.2">
      <c r="A108" s="59"/>
      <c r="B108" s="67"/>
      <c r="C108" s="68"/>
      <c r="D108" s="68"/>
      <c r="E108" s="68"/>
      <c r="F108" s="59"/>
      <c r="G108" s="59"/>
      <c r="H108" s="59"/>
    </row>
  </sheetData>
  <mergeCells count="11">
    <mergeCell ref="A1:H1"/>
    <mergeCell ref="A2:H2"/>
    <mergeCell ref="A3:H3"/>
    <mergeCell ref="A4:H4"/>
    <mergeCell ref="A6:A7"/>
    <mergeCell ref="A26:H26"/>
    <mergeCell ref="A27:H27"/>
    <mergeCell ref="A28:H28"/>
    <mergeCell ref="A30:A31"/>
    <mergeCell ref="A5:H5"/>
    <mergeCell ref="A25:H25"/>
  </mergeCells>
  <pageMargins left="1.1811023622047245" right="1.1811023622047245" top="1.1811023622047245" bottom="1.1811023622047245" header="0" footer="1.1811023622047245"/>
  <pageSetup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workbookViewId="0">
      <selection activeCell="B29" sqref="B29"/>
    </sheetView>
  </sheetViews>
  <sheetFormatPr baseColWidth="10" defaultColWidth="11.42578125" defaultRowHeight="12.95" customHeight="1" x14ac:dyDescent="0.2"/>
  <cols>
    <col min="1" max="1" width="61.140625" style="104" customWidth="1"/>
    <col min="2" max="2" width="24.28515625" style="104" customWidth="1"/>
    <col min="3" max="3" width="1.5703125" style="121" customWidth="1"/>
    <col min="4" max="9" width="11.42578125" style="104"/>
    <col min="10" max="10" width="35.7109375" style="104" customWidth="1"/>
    <col min="11" max="11" width="11.42578125" style="104"/>
    <col min="12" max="13" width="11.7109375" style="161" bestFit="1" customWidth="1"/>
    <col min="14" max="14" width="15" style="161" customWidth="1"/>
    <col min="15" max="15" width="2.5703125" style="163" customWidth="1"/>
    <col min="16" max="16" width="11.42578125" style="104"/>
    <col min="17" max="17" width="34.5703125" style="104" customWidth="1"/>
    <col min="18" max="18" width="11.42578125" style="104"/>
    <col min="19" max="20" width="11.7109375" style="161" bestFit="1" customWidth="1"/>
    <col min="21" max="21" width="13.5703125" style="161" customWidth="1"/>
    <col min="22" max="22" width="11.7109375" style="161" bestFit="1" customWidth="1"/>
    <col min="23" max="245" width="11.42578125" style="104"/>
    <col min="246" max="246" width="62.85546875" style="104" customWidth="1"/>
    <col min="247" max="247" width="19.5703125" style="104" customWidth="1"/>
    <col min="248" max="248" width="1.5703125" style="104" customWidth="1"/>
    <col min="249" max="249" width="18.28515625" style="104" customWidth="1"/>
    <col min="250" max="250" width="16" style="104" bestFit="1" customWidth="1"/>
    <col min="251" max="251" width="19.7109375" style="104" customWidth="1"/>
    <col min="252" max="501" width="11.42578125" style="104"/>
    <col min="502" max="502" width="62.85546875" style="104" customWidth="1"/>
    <col min="503" max="503" width="19.5703125" style="104" customWidth="1"/>
    <col min="504" max="504" width="1.5703125" style="104" customWidth="1"/>
    <col min="505" max="505" width="18.28515625" style="104" customWidth="1"/>
    <col min="506" max="506" width="16" style="104" bestFit="1" customWidth="1"/>
    <col min="507" max="507" width="19.7109375" style="104" customWidth="1"/>
    <col min="508" max="757" width="11.42578125" style="104"/>
    <col min="758" max="758" width="62.85546875" style="104" customWidth="1"/>
    <col min="759" max="759" width="19.5703125" style="104" customWidth="1"/>
    <col min="760" max="760" width="1.5703125" style="104" customWidth="1"/>
    <col min="761" max="761" width="18.28515625" style="104" customWidth="1"/>
    <col min="762" max="762" width="16" style="104" bestFit="1" customWidth="1"/>
    <col min="763" max="763" width="19.7109375" style="104" customWidth="1"/>
    <col min="764" max="1013" width="11.42578125" style="104"/>
    <col min="1014" max="1014" width="62.85546875" style="104" customWidth="1"/>
    <col min="1015" max="1015" width="19.5703125" style="104" customWidth="1"/>
    <col min="1016" max="1016" width="1.5703125" style="104" customWidth="1"/>
    <col min="1017" max="1017" width="18.28515625" style="104" customWidth="1"/>
    <col min="1018" max="1018" width="16" style="104" bestFit="1" customWidth="1"/>
    <col min="1019" max="1019" width="19.7109375" style="104" customWidth="1"/>
    <col min="1020" max="1269" width="11.42578125" style="104"/>
    <col min="1270" max="1270" width="62.85546875" style="104" customWidth="1"/>
    <col min="1271" max="1271" width="19.5703125" style="104" customWidth="1"/>
    <col min="1272" max="1272" width="1.5703125" style="104" customWidth="1"/>
    <col min="1273" max="1273" width="18.28515625" style="104" customWidth="1"/>
    <col min="1274" max="1274" width="16" style="104" bestFit="1" customWidth="1"/>
    <col min="1275" max="1275" width="19.7109375" style="104" customWidth="1"/>
    <col min="1276" max="1525" width="11.42578125" style="104"/>
    <col min="1526" max="1526" width="62.85546875" style="104" customWidth="1"/>
    <col min="1527" max="1527" width="19.5703125" style="104" customWidth="1"/>
    <col min="1528" max="1528" width="1.5703125" style="104" customWidth="1"/>
    <col min="1529" max="1529" width="18.28515625" style="104" customWidth="1"/>
    <col min="1530" max="1530" width="16" style="104" bestFit="1" customWidth="1"/>
    <col min="1531" max="1531" width="19.7109375" style="104" customWidth="1"/>
    <col min="1532" max="1781" width="11.42578125" style="104"/>
    <col min="1782" max="1782" width="62.85546875" style="104" customWidth="1"/>
    <col min="1783" max="1783" width="19.5703125" style="104" customWidth="1"/>
    <col min="1784" max="1784" width="1.5703125" style="104" customWidth="1"/>
    <col min="1785" max="1785" width="18.28515625" style="104" customWidth="1"/>
    <col min="1786" max="1786" width="16" style="104" bestFit="1" customWidth="1"/>
    <col min="1787" max="1787" width="19.7109375" style="104" customWidth="1"/>
    <col min="1788" max="2037" width="11.42578125" style="104"/>
    <col min="2038" max="2038" width="62.85546875" style="104" customWidth="1"/>
    <col min="2039" max="2039" width="19.5703125" style="104" customWidth="1"/>
    <col min="2040" max="2040" width="1.5703125" style="104" customWidth="1"/>
    <col min="2041" max="2041" width="18.28515625" style="104" customWidth="1"/>
    <col min="2042" max="2042" width="16" style="104" bestFit="1" customWidth="1"/>
    <col min="2043" max="2043" width="19.7109375" style="104" customWidth="1"/>
    <col min="2044" max="2293" width="11.42578125" style="104"/>
    <col min="2294" max="2294" width="62.85546875" style="104" customWidth="1"/>
    <col min="2295" max="2295" width="19.5703125" style="104" customWidth="1"/>
    <col min="2296" max="2296" width="1.5703125" style="104" customWidth="1"/>
    <col min="2297" max="2297" width="18.28515625" style="104" customWidth="1"/>
    <col min="2298" max="2298" width="16" style="104" bestFit="1" customWidth="1"/>
    <col min="2299" max="2299" width="19.7109375" style="104" customWidth="1"/>
    <col min="2300" max="2549" width="11.42578125" style="104"/>
    <col min="2550" max="2550" width="62.85546875" style="104" customWidth="1"/>
    <col min="2551" max="2551" width="19.5703125" style="104" customWidth="1"/>
    <col min="2552" max="2552" width="1.5703125" style="104" customWidth="1"/>
    <col min="2553" max="2553" width="18.28515625" style="104" customWidth="1"/>
    <col min="2554" max="2554" width="16" style="104" bestFit="1" customWidth="1"/>
    <col min="2555" max="2555" width="19.7109375" style="104" customWidth="1"/>
    <col min="2556" max="2805" width="11.42578125" style="104"/>
    <col min="2806" max="2806" width="62.85546875" style="104" customWidth="1"/>
    <col min="2807" max="2807" width="19.5703125" style="104" customWidth="1"/>
    <col min="2808" max="2808" width="1.5703125" style="104" customWidth="1"/>
    <col min="2809" max="2809" width="18.28515625" style="104" customWidth="1"/>
    <col min="2810" max="2810" width="16" style="104" bestFit="1" customWidth="1"/>
    <col min="2811" max="2811" width="19.7109375" style="104" customWidth="1"/>
    <col min="2812" max="3061" width="11.42578125" style="104"/>
    <col min="3062" max="3062" width="62.85546875" style="104" customWidth="1"/>
    <col min="3063" max="3063" width="19.5703125" style="104" customWidth="1"/>
    <col min="3064" max="3064" width="1.5703125" style="104" customWidth="1"/>
    <col min="3065" max="3065" width="18.28515625" style="104" customWidth="1"/>
    <col min="3066" max="3066" width="16" style="104" bestFit="1" customWidth="1"/>
    <col min="3067" max="3067" width="19.7109375" style="104" customWidth="1"/>
    <col min="3068" max="3317" width="11.42578125" style="104"/>
    <col min="3318" max="3318" width="62.85546875" style="104" customWidth="1"/>
    <col min="3319" max="3319" width="19.5703125" style="104" customWidth="1"/>
    <col min="3320" max="3320" width="1.5703125" style="104" customWidth="1"/>
    <col min="3321" max="3321" width="18.28515625" style="104" customWidth="1"/>
    <col min="3322" max="3322" width="16" style="104" bestFit="1" customWidth="1"/>
    <col min="3323" max="3323" width="19.7109375" style="104" customWidth="1"/>
    <col min="3324" max="3573" width="11.42578125" style="104"/>
    <col min="3574" max="3574" width="62.85546875" style="104" customWidth="1"/>
    <col min="3575" max="3575" width="19.5703125" style="104" customWidth="1"/>
    <col min="3576" max="3576" width="1.5703125" style="104" customWidth="1"/>
    <col min="3577" max="3577" width="18.28515625" style="104" customWidth="1"/>
    <col min="3578" max="3578" width="16" style="104" bestFit="1" customWidth="1"/>
    <col min="3579" max="3579" width="19.7109375" style="104" customWidth="1"/>
    <col min="3580" max="3829" width="11.42578125" style="104"/>
    <col min="3830" max="3830" width="62.85546875" style="104" customWidth="1"/>
    <col min="3831" max="3831" width="19.5703125" style="104" customWidth="1"/>
    <col min="3832" max="3832" width="1.5703125" style="104" customWidth="1"/>
    <col min="3833" max="3833" width="18.28515625" style="104" customWidth="1"/>
    <col min="3834" max="3834" width="16" style="104" bestFit="1" customWidth="1"/>
    <col min="3835" max="3835" width="19.7109375" style="104" customWidth="1"/>
    <col min="3836" max="4085" width="11.42578125" style="104"/>
    <col min="4086" max="4086" width="62.85546875" style="104" customWidth="1"/>
    <col min="4087" max="4087" width="19.5703125" style="104" customWidth="1"/>
    <col min="4088" max="4088" width="1.5703125" style="104" customWidth="1"/>
    <col min="4089" max="4089" width="18.28515625" style="104" customWidth="1"/>
    <col min="4090" max="4090" width="16" style="104" bestFit="1" customWidth="1"/>
    <col min="4091" max="4091" width="19.7109375" style="104" customWidth="1"/>
    <col min="4092" max="4341" width="11.42578125" style="104"/>
    <col min="4342" max="4342" width="62.85546875" style="104" customWidth="1"/>
    <col min="4343" max="4343" width="19.5703125" style="104" customWidth="1"/>
    <col min="4344" max="4344" width="1.5703125" style="104" customWidth="1"/>
    <col min="4345" max="4345" width="18.28515625" style="104" customWidth="1"/>
    <col min="4346" max="4346" width="16" style="104" bestFit="1" customWidth="1"/>
    <col min="4347" max="4347" width="19.7109375" style="104" customWidth="1"/>
    <col min="4348" max="4597" width="11.42578125" style="104"/>
    <col min="4598" max="4598" width="62.85546875" style="104" customWidth="1"/>
    <col min="4599" max="4599" width="19.5703125" style="104" customWidth="1"/>
    <col min="4600" max="4600" width="1.5703125" style="104" customWidth="1"/>
    <col min="4601" max="4601" width="18.28515625" style="104" customWidth="1"/>
    <col min="4602" max="4602" width="16" style="104" bestFit="1" customWidth="1"/>
    <col min="4603" max="4603" width="19.7109375" style="104" customWidth="1"/>
    <col min="4604" max="4853" width="11.42578125" style="104"/>
    <col min="4854" max="4854" width="62.85546875" style="104" customWidth="1"/>
    <col min="4855" max="4855" width="19.5703125" style="104" customWidth="1"/>
    <col min="4856" max="4856" width="1.5703125" style="104" customWidth="1"/>
    <col min="4857" max="4857" width="18.28515625" style="104" customWidth="1"/>
    <col min="4858" max="4858" width="16" style="104" bestFit="1" customWidth="1"/>
    <col min="4859" max="4859" width="19.7109375" style="104" customWidth="1"/>
    <col min="4860" max="5109" width="11.42578125" style="104"/>
    <col min="5110" max="5110" width="62.85546875" style="104" customWidth="1"/>
    <col min="5111" max="5111" width="19.5703125" style="104" customWidth="1"/>
    <col min="5112" max="5112" width="1.5703125" style="104" customWidth="1"/>
    <col min="5113" max="5113" width="18.28515625" style="104" customWidth="1"/>
    <col min="5114" max="5114" width="16" style="104" bestFit="1" customWidth="1"/>
    <col min="5115" max="5115" width="19.7109375" style="104" customWidth="1"/>
    <col min="5116" max="5365" width="11.42578125" style="104"/>
    <col min="5366" max="5366" width="62.85546875" style="104" customWidth="1"/>
    <col min="5367" max="5367" width="19.5703125" style="104" customWidth="1"/>
    <col min="5368" max="5368" width="1.5703125" style="104" customWidth="1"/>
    <col min="5369" max="5369" width="18.28515625" style="104" customWidth="1"/>
    <col min="5370" max="5370" width="16" style="104" bestFit="1" customWidth="1"/>
    <col min="5371" max="5371" width="19.7109375" style="104" customWidth="1"/>
    <col min="5372" max="5621" width="11.42578125" style="104"/>
    <col min="5622" max="5622" width="62.85546875" style="104" customWidth="1"/>
    <col min="5623" max="5623" width="19.5703125" style="104" customWidth="1"/>
    <col min="5624" max="5624" width="1.5703125" style="104" customWidth="1"/>
    <col min="5625" max="5625" width="18.28515625" style="104" customWidth="1"/>
    <col min="5626" max="5626" width="16" style="104" bestFit="1" customWidth="1"/>
    <col min="5627" max="5627" width="19.7109375" style="104" customWidth="1"/>
    <col min="5628" max="5877" width="11.42578125" style="104"/>
    <col min="5878" max="5878" width="62.85546875" style="104" customWidth="1"/>
    <col min="5879" max="5879" width="19.5703125" style="104" customWidth="1"/>
    <col min="5880" max="5880" width="1.5703125" style="104" customWidth="1"/>
    <col min="5881" max="5881" width="18.28515625" style="104" customWidth="1"/>
    <col min="5882" max="5882" width="16" style="104" bestFit="1" customWidth="1"/>
    <col min="5883" max="5883" width="19.7109375" style="104" customWidth="1"/>
    <col min="5884" max="6133" width="11.42578125" style="104"/>
    <col min="6134" max="6134" width="62.85546875" style="104" customWidth="1"/>
    <col min="6135" max="6135" width="19.5703125" style="104" customWidth="1"/>
    <col min="6136" max="6136" width="1.5703125" style="104" customWidth="1"/>
    <col min="6137" max="6137" width="18.28515625" style="104" customWidth="1"/>
    <col min="6138" max="6138" width="16" style="104" bestFit="1" customWidth="1"/>
    <col min="6139" max="6139" width="19.7109375" style="104" customWidth="1"/>
    <col min="6140" max="6389" width="11.42578125" style="104"/>
    <col min="6390" max="6390" width="62.85546875" style="104" customWidth="1"/>
    <col min="6391" max="6391" width="19.5703125" style="104" customWidth="1"/>
    <col min="6392" max="6392" width="1.5703125" style="104" customWidth="1"/>
    <col min="6393" max="6393" width="18.28515625" style="104" customWidth="1"/>
    <col min="6394" max="6394" width="16" style="104" bestFit="1" customWidth="1"/>
    <col min="6395" max="6395" width="19.7109375" style="104" customWidth="1"/>
    <col min="6396" max="6645" width="11.42578125" style="104"/>
    <col min="6646" max="6646" width="62.85546875" style="104" customWidth="1"/>
    <col min="6647" max="6647" width="19.5703125" style="104" customWidth="1"/>
    <col min="6648" max="6648" width="1.5703125" style="104" customWidth="1"/>
    <col min="6649" max="6649" width="18.28515625" style="104" customWidth="1"/>
    <col min="6650" max="6650" width="16" style="104" bestFit="1" customWidth="1"/>
    <col min="6651" max="6651" width="19.7109375" style="104" customWidth="1"/>
    <col min="6652" max="6901" width="11.42578125" style="104"/>
    <col min="6902" max="6902" width="62.85546875" style="104" customWidth="1"/>
    <col min="6903" max="6903" width="19.5703125" style="104" customWidth="1"/>
    <col min="6904" max="6904" width="1.5703125" style="104" customWidth="1"/>
    <col min="6905" max="6905" width="18.28515625" style="104" customWidth="1"/>
    <col min="6906" max="6906" width="16" style="104" bestFit="1" customWidth="1"/>
    <col min="6907" max="6907" width="19.7109375" style="104" customWidth="1"/>
    <col min="6908" max="7157" width="11.42578125" style="104"/>
    <col min="7158" max="7158" width="62.85546875" style="104" customWidth="1"/>
    <col min="7159" max="7159" width="19.5703125" style="104" customWidth="1"/>
    <col min="7160" max="7160" width="1.5703125" style="104" customWidth="1"/>
    <col min="7161" max="7161" width="18.28515625" style="104" customWidth="1"/>
    <col min="7162" max="7162" width="16" style="104" bestFit="1" customWidth="1"/>
    <col min="7163" max="7163" width="19.7109375" style="104" customWidth="1"/>
    <col min="7164" max="7413" width="11.42578125" style="104"/>
    <col min="7414" max="7414" width="62.85546875" style="104" customWidth="1"/>
    <col min="7415" max="7415" width="19.5703125" style="104" customWidth="1"/>
    <col min="7416" max="7416" width="1.5703125" style="104" customWidth="1"/>
    <col min="7417" max="7417" width="18.28515625" style="104" customWidth="1"/>
    <col min="7418" max="7418" width="16" style="104" bestFit="1" customWidth="1"/>
    <col min="7419" max="7419" width="19.7109375" style="104" customWidth="1"/>
    <col min="7420" max="7669" width="11.42578125" style="104"/>
    <col min="7670" max="7670" width="62.85546875" style="104" customWidth="1"/>
    <col min="7671" max="7671" width="19.5703125" style="104" customWidth="1"/>
    <col min="7672" max="7672" width="1.5703125" style="104" customWidth="1"/>
    <col min="7673" max="7673" width="18.28515625" style="104" customWidth="1"/>
    <col min="7674" max="7674" width="16" style="104" bestFit="1" customWidth="1"/>
    <col min="7675" max="7675" width="19.7109375" style="104" customWidth="1"/>
    <col min="7676" max="7925" width="11.42578125" style="104"/>
    <col min="7926" max="7926" width="62.85546875" style="104" customWidth="1"/>
    <col min="7927" max="7927" width="19.5703125" style="104" customWidth="1"/>
    <col min="7928" max="7928" width="1.5703125" style="104" customWidth="1"/>
    <col min="7929" max="7929" width="18.28515625" style="104" customWidth="1"/>
    <col min="7930" max="7930" width="16" style="104" bestFit="1" customWidth="1"/>
    <col min="7931" max="7931" width="19.7109375" style="104" customWidth="1"/>
    <col min="7932" max="8181" width="11.42578125" style="104"/>
    <col min="8182" max="8182" width="62.85546875" style="104" customWidth="1"/>
    <col min="8183" max="8183" width="19.5703125" style="104" customWidth="1"/>
    <col min="8184" max="8184" width="1.5703125" style="104" customWidth="1"/>
    <col min="8185" max="8185" width="18.28515625" style="104" customWidth="1"/>
    <col min="8186" max="8186" width="16" style="104" bestFit="1" customWidth="1"/>
    <col min="8187" max="8187" width="19.7109375" style="104" customWidth="1"/>
    <col min="8188" max="8437" width="11.42578125" style="104"/>
    <col min="8438" max="8438" width="62.85546875" style="104" customWidth="1"/>
    <col min="8439" max="8439" width="19.5703125" style="104" customWidth="1"/>
    <col min="8440" max="8440" width="1.5703125" style="104" customWidth="1"/>
    <col min="8441" max="8441" width="18.28515625" style="104" customWidth="1"/>
    <col min="8442" max="8442" width="16" style="104" bestFit="1" customWidth="1"/>
    <col min="8443" max="8443" width="19.7109375" style="104" customWidth="1"/>
    <col min="8444" max="8693" width="11.42578125" style="104"/>
    <col min="8694" max="8694" width="62.85546875" style="104" customWidth="1"/>
    <col min="8695" max="8695" width="19.5703125" style="104" customWidth="1"/>
    <col min="8696" max="8696" width="1.5703125" style="104" customWidth="1"/>
    <col min="8697" max="8697" width="18.28515625" style="104" customWidth="1"/>
    <col min="8698" max="8698" width="16" style="104" bestFit="1" customWidth="1"/>
    <col min="8699" max="8699" width="19.7109375" style="104" customWidth="1"/>
    <col min="8700" max="8949" width="11.42578125" style="104"/>
    <col min="8950" max="8950" width="62.85546875" style="104" customWidth="1"/>
    <col min="8951" max="8951" width="19.5703125" style="104" customWidth="1"/>
    <col min="8952" max="8952" width="1.5703125" style="104" customWidth="1"/>
    <col min="8953" max="8953" width="18.28515625" style="104" customWidth="1"/>
    <col min="8954" max="8954" width="16" style="104" bestFit="1" customWidth="1"/>
    <col min="8955" max="8955" width="19.7109375" style="104" customWidth="1"/>
    <col min="8956" max="9205" width="11.42578125" style="104"/>
    <col min="9206" max="9206" width="62.85546875" style="104" customWidth="1"/>
    <col min="9207" max="9207" width="19.5703125" style="104" customWidth="1"/>
    <col min="9208" max="9208" width="1.5703125" style="104" customWidth="1"/>
    <col min="9209" max="9209" width="18.28515625" style="104" customWidth="1"/>
    <col min="9210" max="9210" width="16" style="104" bestFit="1" customWidth="1"/>
    <col min="9211" max="9211" width="19.7109375" style="104" customWidth="1"/>
    <col min="9212" max="9461" width="11.42578125" style="104"/>
    <col min="9462" max="9462" width="62.85546875" style="104" customWidth="1"/>
    <col min="9463" max="9463" width="19.5703125" style="104" customWidth="1"/>
    <col min="9464" max="9464" width="1.5703125" style="104" customWidth="1"/>
    <col min="9465" max="9465" width="18.28515625" style="104" customWidth="1"/>
    <col min="9466" max="9466" width="16" style="104" bestFit="1" customWidth="1"/>
    <col min="9467" max="9467" width="19.7109375" style="104" customWidth="1"/>
    <col min="9468" max="9717" width="11.42578125" style="104"/>
    <col min="9718" max="9718" width="62.85546875" style="104" customWidth="1"/>
    <col min="9719" max="9719" width="19.5703125" style="104" customWidth="1"/>
    <col min="9720" max="9720" width="1.5703125" style="104" customWidth="1"/>
    <col min="9721" max="9721" width="18.28515625" style="104" customWidth="1"/>
    <col min="9722" max="9722" width="16" style="104" bestFit="1" customWidth="1"/>
    <col min="9723" max="9723" width="19.7109375" style="104" customWidth="1"/>
    <col min="9724" max="9973" width="11.42578125" style="104"/>
    <col min="9974" max="9974" width="62.85546875" style="104" customWidth="1"/>
    <col min="9975" max="9975" width="19.5703125" style="104" customWidth="1"/>
    <col min="9976" max="9976" width="1.5703125" style="104" customWidth="1"/>
    <col min="9977" max="9977" width="18.28515625" style="104" customWidth="1"/>
    <col min="9978" max="9978" width="16" style="104" bestFit="1" customWidth="1"/>
    <col min="9979" max="9979" width="19.7109375" style="104" customWidth="1"/>
    <col min="9980" max="10229" width="11.42578125" style="104"/>
    <col min="10230" max="10230" width="62.85546875" style="104" customWidth="1"/>
    <col min="10231" max="10231" width="19.5703125" style="104" customWidth="1"/>
    <col min="10232" max="10232" width="1.5703125" style="104" customWidth="1"/>
    <col min="10233" max="10233" width="18.28515625" style="104" customWidth="1"/>
    <col min="10234" max="10234" width="16" style="104" bestFit="1" customWidth="1"/>
    <col min="10235" max="10235" width="19.7109375" style="104" customWidth="1"/>
    <col min="10236" max="10485" width="11.42578125" style="104"/>
    <col min="10486" max="10486" width="62.85546875" style="104" customWidth="1"/>
    <col min="10487" max="10487" width="19.5703125" style="104" customWidth="1"/>
    <col min="10488" max="10488" width="1.5703125" style="104" customWidth="1"/>
    <col min="10489" max="10489" width="18.28515625" style="104" customWidth="1"/>
    <col min="10490" max="10490" width="16" style="104" bestFit="1" customWidth="1"/>
    <col min="10491" max="10491" width="19.7109375" style="104" customWidth="1"/>
    <col min="10492" max="10741" width="11.42578125" style="104"/>
    <col min="10742" max="10742" width="62.85546875" style="104" customWidth="1"/>
    <col min="10743" max="10743" width="19.5703125" style="104" customWidth="1"/>
    <col min="10744" max="10744" width="1.5703125" style="104" customWidth="1"/>
    <col min="10745" max="10745" width="18.28515625" style="104" customWidth="1"/>
    <col min="10746" max="10746" width="16" style="104" bestFit="1" customWidth="1"/>
    <col min="10747" max="10747" width="19.7109375" style="104" customWidth="1"/>
    <col min="10748" max="10997" width="11.42578125" style="104"/>
    <col min="10998" max="10998" width="62.85546875" style="104" customWidth="1"/>
    <col min="10999" max="10999" width="19.5703125" style="104" customWidth="1"/>
    <col min="11000" max="11000" width="1.5703125" style="104" customWidth="1"/>
    <col min="11001" max="11001" width="18.28515625" style="104" customWidth="1"/>
    <col min="11002" max="11002" width="16" style="104" bestFit="1" customWidth="1"/>
    <col min="11003" max="11003" width="19.7109375" style="104" customWidth="1"/>
    <col min="11004" max="11253" width="11.42578125" style="104"/>
    <col min="11254" max="11254" width="62.85546875" style="104" customWidth="1"/>
    <col min="11255" max="11255" width="19.5703125" style="104" customWidth="1"/>
    <col min="11256" max="11256" width="1.5703125" style="104" customWidth="1"/>
    <col min="11257" max="11257" width="18.28515625" style="104" customWidth="1"/>
    <col min="11258" max="11258" width="16" style="104" bestFit="1" customWidth="1"/>
    <col min="11259" max="11259" width="19.7109375" style="104" customWidth="1"/>
    <col min="11260" max="11509" width="11.42578125" style="104"/>
    <col min="11510" max="11510" width="62.85546875" style="104" customWidth="1"/>
    <col min="11511" max="11511" width="19.5703125" style="104" customWidth="1"/>
    <col min="11512" max="11512" width="1.5703125" style="104" customWidth="1"/>
    <col min="11513" max="11513" width="18.28515625" style="104" customWidth="1"/>
    <col min="11514" max="11514" width="16" style="104" bestFit="1" customWidth="1"/>
    <col min="11515" max="11515" width="19.7109375" style="104" customWidth="1"/>
    <col min="11516" max="11765" width="11.42578125" style="104"/>
    <col min="11766" max="11766" width="62.85546875" style="104" customWidth="1"/>
    <col min="11767" max="11767" width="19.5703125" style="104" customWidth="1"/>
    <col min="11768" max="11768" width="1.5703125" style="104" customWidth="1"/>
    <col min="11769" max="11769" width="18.28515625" style="104" customWidth="1"/>
    <col min="11770" max="11770" width="16" style="104" bestFit="1" customWidth="1"/>
    <col min="11771" max="11771" width="19.7109375" style="104" customWidth="1"/>
    <col min="11772" max="12021" width="11.42578125" style="104"/>
    <col min="12022" max="12022" width="62.85546875" style="104" customWidth="1"/>
    <col min="12023" max="12023" width="19.5703125" style="104" customWidth="1"/>
    <col min="12024" max="12024" width="1.5703125" style="104" customWidth="1"/>
    <col min="12025" max="12025" width="18.28515625" style="104" customWidth="1"/>
    <col min="12026" max="12026" width="16" style="104" bestFit="1" customWidth="1"/>
    <col min="12027" max="12027" width="19.7109375" style="104" customWidth="1"/>
    <col min="12028" max="12277" width="11.42578125" style="104"/>
    <col min="12278" max="12278" width="62.85546875" style="104" customWidth="1"/>
    <col min="12279" max="12279" width="19.5703125" style="104" customWidth="1"/>
    <col min="12280" max="12280" width="1.5703125" style="104" customWidth="1"/>
    <col min="12281" max="12281" width="18.28515625" style="104" customWidth="1"/>
    <col min="12282" max="12282" width="16" style="104" bestFit="1" customWidth="1"/>
    <col min="12283" max="12283" width="19.7109375" style="104" customWidth="1"/>
    <col min="12284" max="12533" width="11.42578125" style="104"/>
    <col min="12534" max="12534" width="62.85546875" style="104" customWidth="1"/>
    <col min="12535" max="12535" width="19.5703125" style="104" customWidth="1"/>
    <col min="12536" max="12536" width="1.5703125" style="104" customWidth="1"/>
    <col min="12537" max="12537" width="18.28515625" style="104" customWidth="1"/>
    <col min="12538" max="12538" width="16" style="104" bestFit="1" customWidth="1"/>
    <col min="12539" max="12539" width="19.7109375" style="104" customWidth="1"/>
    <col min="12540" max="12789" width="11.42578125" style="104"/>
    <col min="12790" max="12790" width="62.85546875" style="104" customWidth="1"/>
    <col min="12791" max="12791" width="19.5703125" style="104" customWidth="1"/>
    <col min="12792" max="12792" width="1.5703125" style="104" customWidth="1"/>
    <col min="12793" max="12793" width="18.28515625" style="104" customWidth="1"/>
    <col min="12794" max="12794" width="16" style="104" bestFit="1" customWidth="1"/>
    <col min="12795" max="12795" width="19.7109375" style="104" customWidth="1"/>
    <col min="12796" max="13045" width="11.42578125" style="104"/>
    <col min="13046" max="13046" width="62.85546875" style="104" customWidth="1"/>
    <col min="13047" max="13047" width="19.5703125" style="104" customWidth="1"/>
    <col min="13048" max="13048" width="1.5703125" style="104" customWidth="1"/>
    <col min="13049" max="13049" width="18.28515625" style="104" customWidth="1"/>
    <col min="13050" max="13050" width="16" style="104" bestFit="1" customWidth="1"/>
    <col min="13051" max="13051" width="19.7109375" style="104" customWidth="1"/>
    <col min="13052" max="13301" width="11.42578125" style="104"/>
    <col min="13302" max="13302" width="62.85546875" style="104" customWidth="1"/>
    <col min="13303" max="13303" width="19.5703125" style="104" customWidth="1"/>
    <col min="13304" max="13304" width="1.5703125" style="104" customWidth="1"/>
    <col min="13305" max="13305" width="18.28515625" style="104" customWidth="1"/>
    <col min="13306" max="13306" width="16" style="104" bestFit="1" customWidth="1"/>
    <col min="13307" max="13307" width="19.7109375" style="104" customWidth="1"/>
    <col min="13308" max="13557" width="11.42578125" style="104"/>
    <col min="13558" max="13558" width="62.85546875" style="104" customWidth="1"/>
    <col min="13559" max="13559" width="19.5703125" style="104" customWidth="1"/>
    <col min="13560" max="13560" width="1.5703125" style="104" customWidth="1"/>
    <col min="13561" max="13561" width="18.28515625" style="104" customWidth="1"/>
    <col min="13562" max="13562" width="16" style="104" bestFit="1" customWidth="1"/>
    <col min="13563" max="13563" width="19.7109375" style="104" customWidth="1"/>
    <col min="13564" max="13813" width="11.42578125" style="104"/>
    <col min="13814" max="13814" width="62.85546875" style="104" customWidth="1"/>
    <col min="13815" max="13815" width="19.5703125" style="104" customWidth="1"/>
    <col min="13816" max="13816" width="1.5703125" style="104" customWidth="1"/>
    <col min="13817" max="13817" width="18.28515625" style="104" customWidth="1"/>
    <col min="13818" max="13818" width="16" style="104" bestFit="1" customWidth="1"/>
    <col min="13819" max="13819" width="19.7109375" style="104" customWidth="1"/>
    <col min="13820" max="14069" width="11.42578125" style="104"/>
    <col min="14070" max="14070" width="62.85546875" style="104" customWidth="1"/>
    <col min="14071" max="14071" width="19.5703125" style="104" customWidth="1"/>
    <col min="14072" max="14072" width="1.5703125" style="104" customWidth="1"/>
    <col min="14073" max="14073" width="18.28515625" style="104" customWidth="1"/>
    <col min="14074" max="14074" width="16" style="104" bestFit="1" customWidth="1"/>
    <col min="14075" max="14075" width="19.7109375" style="104" customWidth="1"/>
    <col min="14076" max="14325" width="11.42578125" style="104"/>
    <col min="14326" max="14326" width="62.85546875" style="104" customWidth="1"/>
    <col min="14327" max="14327" width="19.5703125" style="104" customWidth="1"/>
    <col min="14328" max="14328" width="1.5703125" style="104" customWidth="1"/>
    <col min="14329" max="14329" width="18.28515625" style="104" customWidth="1"/>
    <col min="14330" max="14330" width="16" style="104" bestFit="1" customWidth="1"/>
    <col min="14331" max="14331" width="19.7109375" style="104" customWidth="1"/>
    <col min="14332" max="14581" width="11.42578125" style="104"/>
    <col min="14582" max="14582" width="62.85546875" style="104" customWidth="1"/>
    <col min="14583" max="14583" width="19.5703125" style="104" customWidth="1"/>
    <col min="14584" max="14584" width="1.5703125" style="104" customWidth="1"/>
    <col min="14585" max="14585" width="18.28515625" style="104" customWidth="1"/>
    <col min="14586" max="14586" width="16" style="104" bestFit="1" customWidth="1"/>
    <col min="14587" max="14587" width="19.7109375" style="104" customWidth="1"/>
    <col min="14588" max="14837" width="11.42578125" style="104"/>
    <col min="14838" max="14838" width="62.85546875" style="104" customWidth="1"/>
    <col min="14839" max="14839" width="19.5703125" style="104" customWidth="1"/>
    <col min="14840" max="14840" width="1.5703125" style="104" customWidth="1"/>
    <col min="14841" max="14841" width="18.28515625" style="104" customWidth="1"/>
    <col min="14842" max="14842" width="16" style="104" bestFit="1" customWidth="1"/>
    <col min="14843" max="14843" width="19.7109375" style="104" customWidth="1"/>
    <col min="14844" max="15093" width="11.42578125" style="104"/>
    <col min="15094" max="15094" width="62.85546875" style="104" customWidth="1"/>
    <col min="15095" max="15095" width="19.5703125" style="104" customWidth="1"/>
    <col min="15096" max="15096" width="1.5703125" style="104" customWidth="1"/>
    <col min="15097" max="15097" width="18.28515625" style="104" customWidth="1"/>
    <col min="15098" max="15098" width="16" style="104" bestFit="1" customWidth="1"/>
    <col min="15099" max="15099" width="19.7109375" style="104" customWidth="1"/>
    <col min="15100" max="15349" width="11.42578125" style="104"/>
    <col min="15350" max="15350" width="62.85546875" style="104" customWidth="1"/>
    <col min="15351" max="15351" width="19.5703125" style="104" customWidth="1"/>
    <col min="15352" max="15352" width="1.5703125" style="104" customWidth="1"/>
    <col min="15353" max="15353" width="18.28515625" style="104" customWidth="1"/>
    <col min="15354" max="15354" width="16" style="104" bestFit="1" customWidth="1"/>
    <col min="15355" max="15355" width="19.7109375" style="104" customWidth="1"/>
    <col min="15356" max="15605" width="11.42578125" style="104"/>
    <col min="15606" max="15606" width="62.85546875" style="104" customWidth="1"/>
    <col min="15607" max="15607" width="19.5703125" style="104" customWidth="1"/>
    <col min="15608" max="15608" width="1.5703125" style="104" customWidth="1"/>
    <col min="15609" max="15609" width="18.28515625" style="104" customWidth="1"/>
    <col min="15610" max="15610" width="16" style="104" bestFit="1" customWidth="1"/>
    <col min="15611" max="15611" width="19.7109375" style="104" customWidth="1"/>
    <col min="15612" max="15861" width="11.42578125" style="104"/>
    <col min="15862" max="15862" width="62.85546875" style="104" customWidth="1"/>
    <col min="15863" max="15863" width="19.5703125" style="104" customWidth="1"/>
    <col min="15864" max="15864" width="1.5703125" style="104" customWidth="1"/>
    <col min="15865" max="15865" width="18.28515625" style="104" customWidth="1"/>
    <col min="15866" max="15866" width="16" style="104" bestFit="1" customWidth="1"/>
    <col min="15867" max="15867" width="19.7109375" style="104" customWidth="1"/>
    <col min="15868" max="16117" width="11.42578125" style="104"/>
    <col min="16118" max="16118" width="62.85546875" style="104" customWidth="1"/>
    <col min="16119" max="16119" width="19.5703125" style="104" customWidth="1"/>
    <col min="16120" max="16120" width="1.5703125" style="104" customWidth="1"/>
    <col min="16121" max="16121" width="18.28515625" style="104" customWidth="1"/>
    <col min="16122" max="16122" width="16" style="104" bestFit="1" customWidth="1"/>
    <col min="16123" max="16123" width="19.7109375" style="104" customWidth="1"/>
    <col min="16124" max="16384" width="11.42578125" style="104"/>
  </cols>
  <sheetData>
    <row r="1" spans="1:22" ht="12.95" customHeight="1" x14ac:dyDescent="0.2">
      <c r="A1" s="141" t="s">
        <v>105</v>
      </c>
      <c r="B1" s="141"/>
      <c r="C1" s="141"/>
    </row>
    <row r="2" spans="1:22" ht="12.95" customHeight="1" x14ac:dyDescent="0.2">
      <c r="A2" s="142" t="s">
        <v>8</v>
      </c>
      <c r="B2" s="142"/>
      <c r="C2" s="142"/>
    </row>
    <row r="3" spans="1:22" ht="12.95" customHeight="1" x14ac:dyDescent="0.2">
      <c r="A3" s="143" t="s">
        <v>348</v>
      </c>
      <c r="B3" s="143"/>
      <c r="C3" s="143"/>
      <c r="I3" s="162" t="s">
        <v>1703</v>
      </c>
      <c r="J3" s="162"/>
      <c r="K3" s="162"/>
      <c r="L3" s="162"/>
      <c r="M3" s="162"/>
      <c r="N3" s="162"/>
      <c r="P3" s="165">
        <v>42705</v>
      </c>
      <c r="Q3" s="165"/>
      <c r="R3" s="165"/>
      <c r="S3" s="165"/>
      <c r="T3" s="165"/>
      <c r="U3" s="165"/>
    </row>
    <row r="4" spans="1:22" ht="12.95" customHeight="1" x14ac:dyDescent="0.2">
      <c r="A4" s="143" t="s">
        <v>1696</v>
      </c>
      <c r="B4" s="143"/>
      <c r="C4" s="143"/>
      <c r="I4" s="104">
        <v>1010</v>
      </c>
      <c r="J4" s="104" t="s">
        <v>29</v>
      </c>
      <c r="K4" s="104" t="s">
        <v>1706</v>
      </c>
      <c r="N4" s="161">
        <v>212010.55</v>
      </c>
      <c r="P4" s="104">
        <v>1010</v>
      </c>
      <c r="Q4" s="104" t="s">
        <v>29</v>
      </c>
      <c r="R4" s="104" t="s">
        <v>1706</v>
      </c>
      <c r="U4" s="161">
        <v>1824522.38</v>
      </c>
      <c r="V4" s="161">
        <f>+U4-N4</f>
        <v>1612511.8299999998</v>
      </c>
    </row>
    <row r="5" spans="1:22" ht="12.95" customHeight="1" x14ac:dyDescent="0.2">
      <c r="A5" s="140" t="s">
        <v>10</v>
      </c>
      <c r="B5" s="140"/>
      <c r="C5" s="140"/>
      <c r="I5" s="104">
        <v>1010010</v>
      </c>
      <c r="J5" s="104" t="s">
        <v>30</v>
      </c>
      <c r="K5" s="104" t="s">
        <v>1706</v>
      </c>
      <c r="M5" s="161">
        <v>100000</v>
      </c>
      <c r="P5" s="104">
        <v>1010010</v>
      </c>
      <c r="Q5" s="104" t="s">
        <v>30</v>
      </c>
      <c r="R5" s="104" t="s">
        <v>1706</v>
      </c>
      <c r="T5" s="161">
        <v>100000</v>
      </c>
    </row>
    <row r="6" spans="1:22" ht="12.95" customHeight="1" x14ac:dyDescent="0.2">
      <c r="A6" s="80"/>
      <c r="B6" s="80"/>
      <c r="C6" s="80"/>
      <c r="I6" s="104">
        <v>1010010010</v>
      </c>
      <c r="J6" s="104" t="s">
        <v>31</v>
      </c>
      <c r="K6" s="104" t="s">
        <v>1706</v>
      </c>
      <c r="L6" s="161">
        <v>100000</v>
      </c>
      <c r="P6" s="104">
        <v>1010010010</v>
      </c>
      <c r="Q6" s="104" t="s">
        <v>31</v>
      </c>
      <c r="R6" s="104" t="s">
        <v>1706</v>
      </c>
      <c r="S6" s="161">
        <v>100000</v>
      </c>
    </row>
    <row r="7" spans="1:22" ht="27" customHeight="1" x14ac:dyDescent="0.2">
      <c r="A7" s="105" t="s">
        <v>349</v>
      </c>
      <c r="B7" s="106"/>
      <c r="C7" s="107"/>
      <c r="I7" s="104">
        <v>1010030</v>
      </c>
      <c r="J7" s="104" t="s">
        <v>92</v>
      </c>
      <c r="K7" s="104" t="s">
        <v>1706</v>
      </c>
      <c r="M7" s="161">
        <v>112010.55</v>
      </c>
      <c r="P7" s="104">
        <v>1010030</v>
      </c>
      <c r="Q7" s="104" t="s">
        <v>1704</v>
      </c>
      <c r="R7" s="104" t="s">
        <v>1706</v>
      </c>
      <c r="T7" s="161">
        <v>1724522.38</v>
      </c>
    </row>
    <row r="8" spans="1:22" ht="12.95" customHeight="1" x14ac:dyDescent="0.2">
      <c r="A8" s="108" t="s">
        <v>347</v>
      </c>
      <c r="B8" s="109">
        <f>+'PERDIDAS Y GANACIAS'!E36</f>
        <v>-1751738.9800000009</v>
      </c>
      <c r="C8" s="107"/>
      <c r="I8" s="104" t="s">
        <v>91</v>
      </c>
      <c r="J8" s="104" t="s">
        <v>90</v>
      </c>
      <c r="K8" s="104" t="s">
        <v>1706</v>
      </c>
      <c r="L8" s="161">
        <v>112010.55</v>
      </c>
      <c r="P8" s="104">
        <v>1010030010</v>
      </c>
      <c r="Q8" s="104" t="s">
        <v>1705</v>
      </c>
      <c r="R8" s="104" t="s">
        <v>1706</v>
      </c>
      <c r="S8" s="161">
        <v>1724522.38</v>
      </c>
    </row>
    <row r="9" spans="1:22" ht="12.95" customHeight="1" x14ac:dyDescent="0.2">
      <c r="A9" s="110" t="s">
        <v>350</v>
      </c>
      <c r="B9" s="109"/>
      <c r="C9" s="107"/>
      <c r="R9" s="104" t="s">
        <v>1706</v>
      </c>
    </row>
    <row r="10" spans="1:22" ht="12" customHeight="1" x14ac:dyDescent="0.2">
      <c r="A10" s="105" t="s">
        <v>345</v>
      </c>
      <c r="B10" s="109"/>
      <c r="C10" s="107"/>
      <c r="I10" s="104">
        <v>1040</v>
      </c>
      <c r="J10" s="104" t="s">
        <v>32</v>
      </c>
      <c r="K10" s="104" t="s">
        <v>1706</v>
      </c>
      <c r="N10" s="161">
        <v>5043488.0599999996</v>
      </c>
      <c r="P10" s="104">
        <v>1040</v>
      </c>
      <c r="Q10" s="104" t="s">
        <v>32</v>
      </c>
      <c r="R10" s="104" t="s">
        <v>1706</v>
      </c>
      <c r="U10" s="161">
        <v>5000000</v>
      </c>
    </row>
    <row r="11" spans="1:22" ht="12.95" customHeight="1" x14ac:dyDescent="0.2">
      <c r="A11" s="108" t="s">
        <v>346</v>
      </c>
      <c r="B11" s="111">
        <f>+B.COMPROBACION!G61</f>
        <v>241992</v>
      </c>
      <c r="C11" s="112"/>
      <c r="I11" s="104">
        <v>1040020</v>
      </c>
      <c r="J11" s="104" t="s">
        <v>1688</v>
      </c>
      <c r="K11" s="104" t="s">
        <v>1706</v>
      </c>
      <c r="M11" s="161">
        <v>43488.06</v>
      </c>
      <c r="P11" s="104">
        <v>1040080</v>
      </c>
      <c r="Q11" s="104" t="s">
        <v>64</v>
      </c>
      <c r="R11" s="104" t="s">
        <v>1706</v>
      </c>
      <c r="T11" s="161">
        <v>5000000</v>
      </c>
    </row>
    <row r="12" spans="1:22" ht="12.95" customHeight="1" x14ac:dyDescent="0.2">
      <c r="A12" s="105" t="s">
        <v>361</v>
      </c>
      <c r="B12" s="14">
        <f>+B8+B11</f>
        <v>-1509746.9800000009</v>
      </c>
      <c r="C12" s="113"/>
      <c r="I12" s="104">
        <v>1040020070</v>
      </c>
      <c r="J12" s="104" t="s">
        <v>33</v>
      </c>
      <c r="K12" s="104" t="s">
        <v>1706</v>
      </c>
      <c r="L12" s="161">
        <v>43488.06</v>
      </c>
      <c r="P12" s="104">
        <v>1040080990</v>
      </c>
      <c r="Q12" s="104" t="s">
        <v>65</v>
      </c>
      <c r="R12" s="104" t="s">
        <v>1706</v>
      </c>
      <c r="S12" s="161">
        <v>5000000</v>
      </c>
    </row>
    <row r="13" spans="1:22" ht="12.95" customHeight="1" x14ac:dyDescent="0.2">
      <c r="A13" s="105" t="s">
        <v>351</v>
      </c>
      <c r="B13" s="114"/>
      <c r="C13" s="112"/>
      <c r="I13" s="104">
        <v>1040080</v>
      </c>
      <c r="J13" s="104" t="s">
        <v>64</v>
      </c>
      <c r="K13" s="104" t="s">
        <v>1706</v>
      </c>
      <c r="M13" s="161">
        <v>5000000</v>
      </c>
    </row>
    <row r="14" spans="1:22" ht="18" customHeight="1" x14ac:dyDescent="0.2">
      <c r="A14" s="105" t="s">
        <v>352</v>
      </c>
      <c r="B14" s="115"/>
      <c r="C14" s="107"/>
      <c r="I14" s="104">
        <v>1040080990</v>
      </c>
      <c r="J14" s="104" t="s">
        <v>65</v>
      </c>
      <c r="K14" s="104" t="s">
        <v>1706</v>
      </c>
      <c r="L14" s="161">
        <v>5000000</v>
      </c>
    </row>
    <row r="15" spans="1:22" ht="12.95" customHeight="1" x14ac:dyDescent="0.2">
      <c r="A15" s="108" t="s">
        <v>353</v>
      </c>
      <c r="B15" s="109">
        <f>+B.COMPROBACION!G14*-1</f>
        <v>-43488.06</v>
      </c>
      <c r="C15" s="112"/>
      <c r="I15" s="104">
        <v>1080</v>
      </c>
      <c r="J15" s="104" t="s">
        <v>34</v>
      </c>
      <c r="K15" s="104" t="s">
        <v>1706</v>
      </c>
      <c r="N15" s="161">
        <v>2445926.3999999999</v>
      </c>
      <c r="P15" s="104">
        <v>1080</v>
      </c>
      <c r="Q15" s="104" t="s">
        <v>34</v>
      </c>
      <c r="R15" s="104" t="s">
        <v>1706</v>
      </c>
      <c r="U15" s="161">
        <v>2687918.4</v>
      </c>
    </row>
    <row r="16" spans="1:22" ht="12.95" customHeight="1" x14ac:dyDescent="0.2">
      <c r="A16" s="108" t="s">
        <v>354</v>
      </c>
      <c r="B16" s="111">
        <f>+B.COMPROBACION!G26*-1</f>
        <v>-59276.79</v>
      </c>
      <c r="C16" s="112"/>
      <c r="I16" s="104">
        <v>1080020</v>
      </c>
      <c r="J16" s="104" t="s">
        <v>35</v>
      </c>
      <c r="K16" s="104" t="s">
        <v>1706</v>
      </c>
      <c r="M16" s="161">
        <v>2418150</v>
      </c>
      <c r="P16" s="104">
        <v>1080020</v>
      </c>
      <c r="Q16" s="104" t="s">
        <v>35</v>
      </c>
      <c r="R16" s="104" t="s">
        <v>1706</v>
      </c>
      <c r="T16" s="161">
        <v>2418150</v>
      </c>
    </row>
    <row r="17" spans="1:21" ht="12.95" customHeight="1" x14ac:dyDescent="0.2">
      <c r="A17" s="108"/>
      <c r="B17" s="14">
        <f>+B12+B15+B16</f>
        <v>-1612511.830000001</v>
      </c>
      <c r="C17" s="112"/>
      <c r="I17" s="104">
        <v>1080020010</v>
      </c>
      <c r="J17" s="104" t="s">
        <v>36</v>
      </c>
      <c r="K17" s="104" t="s">
        <v>1706</v>
      </c>
      <c r="L17" s="161">
        <v>2418150</v>
      </c>
      <c r="P17" s="104">
        <v>1080020010</v>
      </c>
      <c r="Q17" s="104" t="s">
        <v>36</v>
      </c>
      <c r="R17" s="104" t="s">
        <v>1706</v>
      </c>
      <c r="S17" s="161">
        <v>2418150</v>
      </c>
    </row>
    <row r="18" spans="1:21" ht="27" customHeight="1" x14ac:dyDescent="0.2">
      <c r="A18" s="105" t="s">
        <v>355</v>
      </c>
      <c r="B18" s="14"/>
      <c r="C18" s="112"/>
      <c r="I18" s="104">
        <v>1080030</v>
      </c>
      <c r="J18" s="104" t="s">
        <v>37</v>
      </c>
      <c r="K18" s="104" t="s">
        <v>1706</v>
      </c>
      <c r="M18" s="161">
        <v>404208.4</v>
      </c>
      <c r="P18" s="104">
        <v>1080030</v>
      </c>
      <c r="Q18" s="104" t="s">
        <v>37</v>
      </c>
      <c r="R18" s="104" t="s">
        <v>1706</v>
      </c>
      <c r="T18" s="161">
        <v>404208.4</v>
      </c>
    </row>
    <row r="19" spans="1:21" ht="12.95" customHeight="1" x14ac:dyDescent="0.2">
      <c r="A19" s="108" t="s">
        <v>86</v>
      </c>
      <c r="B19" s="116">
        <v>0</v>
      </c>
      <c r="C19" s="112"/>
      <c r="I19" s="104">
        <v>1080030010</v>
      </c>
      <c r="J19" s="104" t="s">
        <v>38</v>
      </c>
      <c r="K19" s="104" t="s">
        <v>1706</v>
      </c>
      <c r="L19" s="161">
        <v>404208.4</v>
      </c>
      <c r="P19" s="104">
        <v>1080030010</v>
      </c>
      <c r="Q19" s="104" t="s">
        <v>38</v>
      </c>
      <c r="R19" s="104" t="s">
        <v>1706</v>
      </c>
      <c r="S19" s="161">
        <v>404208.4</v>
      </c>
    </row>
    <row r="20" spans="1:21" ht="12.95" customHeight="1" x14ac:dyDescent="0.2">
      <c r="A20" s="108"/>
      <c r="B20" s="14">
        <f>SUM(B19)</f>
        <v>0</v>
      </c>
      <c r="C20" s="112"/>
      <c r="I20" s="104">
        <v>1080090</v>
      </c>
      <c r="J20" s="104" t="s">
        <v>39</v>
      </c>
      <c r="K20" s="104" t="s">
        <v>1706</v>
      </c>
      <c r="M20" s="161">
        <v>-376432</v>
      </c>
      <c r="P20" s="104">
        <v>1080090</v>
      </c>
      <c r="Q20" s="104" t="s">
        <v>39</v>
      </c>
      <c r="R20" s="104" t="s">
        <v>1706</v>
      </c>
      <c r="T20" s="161">
        <v>-134440</v>
      </c>
    </row>
    <row r="21" spans="1:21" ht="27" customHeight="1" x14ac:dyDescent="0.2">
      <c r="A21" s="105" t="s">
        <v>362</v>
      </c>
      <c r="B21" s="14"/>
      <c r="C21" s="112"/>
      <c r="I21" s="104">
        <v>1080090010</v>
      </c>
      <c r="J21" s="104" t="s">
        <v>40</v>
      </c>
      <c r="K21" s="104" t="s">
        <v>1706</v>
      </c>
      <c r="L21" s="161">
        <v>-282128</v>
      </c>
      <c r="P21" s="104">
        <v>1080090010</v>
      </c>
      <c r="Q21" s="104" t="s">
        <v>40</v>
      </c>
      <c r="R21" s="104" t="s">
        <v>1706</v>
      </c>
      <c r="S21" s="161">
        <v>80608</v>
      </c>
    </row>
    <row r="22" spans="1:21" ht="12.95" customHeight="1" x14ac:dyDescent="0.2">
      <c r="A22" s="108" t="s">
        <v>356</v>
      </c>
      <c r="B22" s="14">
        <v>0</v>
      </c>
      <c r="C22" s="112"/>
      <c r="I22" s="104">
        <v>1080090030</v>
      </c>
      <c r="J22" s="104" t="s">
        <v>41</v>
      </c>
      <c r="K22" s="104" t="s">
        <v>1706</v>
      </c>
      <c r="M22" s="161">
        <v>-94304</v>
      </c>
      <c r="P22" s="104">
        <v>1080090030</v>
      </c>
      <c r="Q22" s="104" t="s">
        <v>41</v>
      </c>
      <c r="R22" s="104" t="s">
        <v>1706</v>
      </c>
      <c r="S22" s="161">
        <v>-33680</v>
      </c>
    </row>
    <row r="23" spans="1:21" ht="12.95" customHeight="1" x14ac:dyDescent="0.2">
      <c r="A23" s="108" t="s">
        <v>357</v>
      </c>
      <c r="B23" s="116">
        <v>0</v>
      </c>
      <c r="C23" s="112"/>
      <c r="I23" s="104">
        <v>1090</v>
      </c>
      <c r="J23" s="104" t="s">
        <v>42</v>
      </c>
      <c r="K23" s="104" t="s">
        <v>1706</v>
      </c>
      <c r="N23" s="161">
        <v>59276.79</v>
      </c>
      <c r="P23" s="104">
        <v>1090</v>
      </c>
      <c r="Q23" s="104" t="s">
        <v>42</v>
      </c>
      <c r="R23" s="104" t="s">
        <v>1706</v>
      </c>
      <c r="U23" s="161">
        <v>61397.57</v>
      </c>
    </row>
    <row r="24" spans="1:21" ht="12.95" customHeight="1" x14ac:dyDescent="0.2">
      <c r="A24" s="108"/>
      <c r="B24" s="14">
        <f>SUM(B22:B23)</f>
        <v>0</v>
      </c>
      <c r="C24" s="112"/>
      <c r="I24" s="104">
        <v>1090010</v>
      </c>
      <c r="J24" s="104" t="s">
        <v>43</v>
      </c>
      <c r="K24" s="104" t="s">
        <v>1706</v>
      </c>
      <c r="M24" s="161">
        <v>59276.79</v>
      </c>
      <c r="P24" s="104">
        <v>1090010</v>
      </c>
      <c r="Q24" s="104" t="s">
        <v>43</v>
      </c>
      <c r="R24" s="104" t="s">
        <v>1706</v>
      </c>
      <c r="T24" s="161">
        <v>61397.57</v>
      </c>
    </row>
    <row r="25" spans="1:21" ht="12.95" customHeight="1" x14ac:dyDescent="0.2">
      <c r="A25" s="110" t="s">
        <v>358</v>
      </c>
      <c r="B25" s="14">
        <f>+B17-B24</f>
        <v>-1612511.830000001</v>
      </c>
      <c r="C25" s="112"/>
      <c r="I25" s="104" t="s">
        <v>44</v>
      </c>
      <c r="J25" s="104" t="s">
        <v>45</v>
      </c>
      <c r="K25" s="104" t="s">
        <v>1706</v>
      </c>
      <c r="L25" s="161">
        <v>59276.79</v>
      </c>
      <c r="P25" s="104" t="s">
        <v>44</v>
      </c>
      <c r="Q25" s="104" t="s">
        <v>45</v>
      </c>
      <c r="R25" s="104" t="s">
        <v>1706</v>
      </c>
      <c r="S25" s="161">
        <v>61397.57</v>
      </c>
    </row>
    <row r="26" spans="1:21" ht="12.95" customHeight="1" x14ac:dyDescent="0.2">
      <c r="A26" s="110" t="s">
        <v>359</v>
      </c>
      <c r="B26" s="14">
        <f>+[3]B.SITUACION!$F$8</f>
        <v>1824522.38</v>
      </c>
      <c r="C26" s="112"/>
      <c r="I26" s="13" t="s">
        <v>70</v>
      </c>
      <c r="J26" s="13"/>
      <c r="K26" s="13" t="s">
        <v>1706</v>
      </c>
      <c r="L26" s="166"/>
      <c r="M26" s="166"/>
      <c r="N26" s="166">
        <v>7760701.7999999998</v>
      </c>
      <c r="O26" s="167"/>
      <c r="P26" s="13"/>
      <c r="Q26" s="13" t="s">
        <v>70</v>
      </c>
      <c r="R26" s="13" t="s">
        <v>1706</v>
      </c>
      <c r="S26" s="166"/>
      <c r="T26" s="166"/>
      <c r="U26" s="166">
        <v>9573838.3499999996</v>
      </c>
    </row>
    <row r="27" spans="1:21" ht="12.95" customHeight="1" thickBot="1" x14ac:dyDescent="0.25">
      <c r="A27" s="110" t="s">
        <v>1708</v>
      </c>
      <c r="B27" s="117">
        <f>+N4</f>
        <v>212010.55</v>
      </c>
      <c r="C27" s="112"/>
      <c r="E27" s="161"/>
      <c r="I27" s="104">
        <v>2000</v>
      </c>
      <c r="J27" s="104" t="s">
        <v>203</v>
      </c>
      <c r="K27" s="104" t="s">
        <v>1706</v>
      </c>
      <c r="R27" s="104" t="s">
        <v>1706</v>
      </c>
    </row>
    <row r="28" spans="1:21" ht="12.95" customHeight="1" thickTop="1" x14ac:dyDescent="0.2">
      <c r="A28" s="108"/>
      <c r="B28" s="132"/>
      <c r="C28" s="112"/>
      <c r="E28" s="161"/>
      <c r="I28" s="104">
        <v>2040</v>
      </c>
      <c r="J28" s="104" t="s">
        <v>183</v>
      </c>
      <c r="K28" s="104" t="s">
        <v>1706</v>
      </c>
      <c r="N28" s="161">
        <v>113750.43</v>
      </c>
    </row>
    <row r="29" spans="1:21" ht="12.95" customHeight="1" x14ac:dyDescent="0.2">
      <c r="A29" s="108"/>
      <c r="B29" s="132"/>
      <c r="C29" s="112"/>
      <c r="I29" s="104">
        <v>2040020</v>
      </c>
      <c r="J29" s="104" t="s">
        <v>330</v>
      </c>
      <c r="K29" s="104" t="s">
        <v>1706</v>
      </c>
      <c r="M29" s="161">
        <v>113750.43</v>
      </c>
    </row>
    <row r="30" spans="1:21" ht="12.95" customHeight="1" x14ac:dyDescent="0.2">
      <c r="A30" s="108"/>
      <c r="B30" s="132"/>
      <c r="C30" s="112"/>
      <c r="I30" s="104">
        <v>2040020040</v>
      </c>
      <c r="J30" s="104" t="s">
        <v>331</v>
      </c>
      <c r="K30" s="104" t="s">
        <v>1706</v>
      </c>
      <c r="L30" s="161">
        <v>113750.43</v>
      </c>
    </row>
    <row r="31" spans="1:21" ht="12.95" customHeight="1" x14ac:dyDescent="0.2">
      <c r="A31" s="108"/>
      <c r="B31" s="132"/>
      <c r="C31" s="112"/>
      <c r="I31" s="104" t="s">
        <v>204</v>
      </c>
      <c r="K31" s="104" t="s">
        <v>1706</v>
      </c>
      <c r="N31" s="161">
        <v>113750.43</v>
      </c>
    </row>
    <row r="32" spans="1:21" ht="12.95" customHeight="1" x14ac:dyDescent="0.2">
      <c r="A32" s="108"/>
      <c r="B32" s="118"/>
      <c r="C32" s="112"/>
      <c r="I32" s="104">
        <v>3000</v>
      </c>
      <c r="J32" s="104" t="s">
        <v>66</v>
      </c>
      <c r="K32" s="104" t="s">
        <v>1706</v>
      </c>
      <c r="P32" s="104">
        <v>3000</v>
      </c>
      <c r="Q32" s="104" t="s">
        <v>66</v>
      </c>
      <c r="R32" s="104" t="s">
        <v>1706</v>
      </c>
    </row>
    <row r="33" spans="1:22" ht="12.95" customHeight="1" x14ac:dyDescent="0.2">
      <c r="A33" s="119"/>
      <c r="B33" s="131"/>
      <c r="C33" s="120"/>
      <c r="I33" s="104">
        <v>3010</v>
      </c>
      <c r="J33" s="104" t="s">
        <v>89</v>
      </c>
      <c r="K33" s="104" t="s">
        <v>1706</v>
      </c>
      <c r="N33" s="161">
        <v>5000000</v>
      </c>
      <c r="P33" s="104">
        <v>3010</v>
      </c>
      <c r="Q33" s="104" t="s">
        <v>376</v>
      </c>
      <c r="R33" s="104" t="s">
        <v>1706</v>
      </c>
      <c r="U33" s="161">
        <v>5000000</v>
      </c>
    </row>
    <row r="34" spans="1:22" ht="12.95" customHeight="1" x14ac:dyDescent="0.2">
      <c r="A34" s="13" t="s">
        <v>103</v>
      </c>
      <c r="B34" s="14" t="s">
        <v>104</v>
      </c>
      <c r="I34" s="104">
        <v>3010010</v>
      </c>
      <c r="J34" s="104" t="s">
        <v>67</v>
      </c>
      <c r="K34" s="104" t="s">
        <v>1706</v>
      </c>
      <c r="M34" s="161">
        <v>5000000</v>
      </c>
      <c r="P34" s="104">
        <v>3010010</v>
      </c>
      <c r="Q34" s="104" t="s">
        <v>67</v>
      </c>
      <c r="R34" s="104" t="s">
        <v>1706</v>
      </c>
      <c r="T34" s="161">
        <v>5000000</v>
      </c>
    </row>
    <row r="35" spans="1:22" ht="12.95" customHeight="1" x14ac:dyDescent="0.2">
      <c r="A35" s="13" t="s">
        <v>13</v>
      </c>
      <c r="B35" s="14" t="s">
        <v>14</v>
      </c>
      <c r="I35" s="104">
        <v>3010010010</v>
      </c>
      <c r="J35" s="104" t="s">
        <v>68</v>
      </c>
      <c r="K35" s="104" t="s">
        <v>1706</v>
      </c>
      <c r="L35" s="161">
        <v>5000000</v>
      </c>
      <c r="P35" s="104">
        <v>3010010010</v>
      </c>
      <c r="Q35" s="104" t="s">
        <v>68</v>
      </c>
      <c r="R35" s="104" t="s">
        <v>1706</v>
      </c>
      <c r="S35" s="161">
        <v>5000000</v>
      </c>
    </row>
    <row r="36" spans="1:22" ht="12.95" customHeight="1" x14ac:dyDescent="0.2">
      <c r="A36" s="13"/>
      <c r="B36" s="13"/>
      <c r="I36" s="104">
        <v>3020</v>
      </c>
      <c r="J36" s="104" t="s">
        <v>46</v>
      </c>
      <c r="K36" s="104" t="s">
        <v>1706</v>
      </c>
      <c r="N36" s="161">
        <v>2822358.4</v>
      </c>
      <c r="P36" s="104">
        <v>3020</v>
      </c>
      <c r="Q36" s="104" t="s">
        <v>46</v>
      </c>
      <c r="R36" s="104" t="s">
        <v>1706</v>
      </c>
      <c r="U36" s="161">
        <v>2822358.4</v>
      </c>
    </row>
    <row r="37" spans="1:22" ht="12.95" customHeight="1" x14ac:dyDescent="0.2">
      <c r="I37" s="104">
        <v>3020020</v>
      </c>
      <c r="J37" s="104" t="s">
        <v>47</v>
      </c>
      <c r="K37" s="104" t="s">
        <v>1706</v>
      </c>
      <c r="M37" s="161">
        <v>2822358.4</v>
      </c>
      <c r="P37" s="104">
        <v>3020020</v>
      </c>
      <c r="Q37" s="104" t="s">
        <v>47</v>
      </c>
      <c r="R37" s="104" t="s">
        <v>1706</v>
      </c>
      <c r="T37" s="161">
        <v>2822358.4</v>
      </c>
    </row>
    <row r="38" spans="1:22" ht="12.95" customHeight="1" x14ac:dyDescent="0.2">
      <c r="I38" s="104" t="s">
        <v>48</v>
      </c>
      <c r="J38" s="104" t="s">
        <v>49</v>
      </c>
      <c r="K38" s="104" t="s">
        <v>1706</v>
      </c>
      <c r="L38" s="161">
        <v>2822358.4</v>
      </c>
      <c r="P38" s="104" t="s">
        <v>48</v>
      </c>
      <c r="Q38" s="104" t="s">
        <v>49</v>
      </c>
      <c r="R38" s="104" t="s">
        <v>1706</v>
      </c>
      <c r="S38" s="161">
        <v>2822358.4</v>
      </c>
    </row>
    <row r="39" spans="1:22" ht="12.95" customHeight="1" x14ac:dyDescent="0.2">
      <c r="I39" s="104">
        <v>3050</v>
      </c>
      <c r="J39" s="104" t="s">
        <v>185</v>
      </c>
      <c r="K39" s="104" t="s">
        <v>1706</v>
      </c>
      <c r="N39" s="161">
        <v>1576331.95</v>
      </c>
      <c r="Q39" s="104" t="s">
        <v>1707</v>
      </c>
      <c r="R39" s="104" t="s">
        <v>1706</v>
      </c>
      <c r="U39" s="161">
        <v>1751479.95</v>
      </c>
      <c r="V39" s="161">
        <f>+U39-N39</f>
        <v>175148</v>
      </c>
    </row>
    <row r="40" spans="1:22" ht="12.95" customHeight="1" x14ac:dyDescent="0.2">
      <c r="A40" s="122" t="s">
        <v>84</v>
      </c>
      <c r="I40" s="104">
        <v>3050010</v>
      </c>
      <c r="J40" s="104" t="s">
        <v>187</v>
      </c>
      <c r="K40" s="104" t="s">
        <v>1706</v>
      </c>
      <c r="M40" s="161">
        <v>1576331.95</v>
      </c>
      <c r="Q40" s="104" t="s">
        <v>7</v>
      </c>
      <c r="R40" s="104" t="s">
        <v>1706</v>
      </c>
      <c r="U40" s="161">
        <v>9573838.3499999996</v>
      </c>
    </row>
    <row r="41" spans="1:22" ht="12.95" customHeight="1" x14ac:dyDescent="0.2">
      <c r="I41" s="104" t="s">
        <v>112</v>
      </c>
      <c r="J41" s="104" t="s">
        <v>111</v>
      </c>
      <c r="K41" s="104" t="s">
        <v>1706</v>
      </c>
      <c r="L41" s="161">
        <v>1576331.95</v>
      </c>
      <c r="Q41" s="104" t="s">
        <v>69</v>
      </c>
      <c r="R41" s="104" t="s">
        <v>1706</v>
      </c>
      <c r="U41" s="161">
        <v>9573838.3499999996</v>
      </c>
    </row>
    <row r="42" spans="1:22" ht="12.95" customHeight="1" x14ac:dyDescent="0.2">
      <c r="I42" s="104">
        <v>3060020010</v>
      </c>
      <c r="J42" s="104" t="s">
        <v>328</v>
      </c>
      <c r="K42" s="104" t="s">
        <v>1706</v>
      </c>
      <c r="N42" s="161">
        <v>-1751738.9800000009</v>
      </c>
      <c r="R42" s="104" t="s">
        <v>1706</v>
      </c>
    </row>
    <row r="43" spans="1:22" ht="12.95" customHeight="1" x14ac:dyDescent="0.2">
      <c r="I43" s="104" t="s">
        <v>7</v>
      </c>
      <c r="K43" s="104" t="s">
        <v>1706</v>
      </c>
      <c r="N43" s="161">
        <v>7646951.3699999992</v>
      </c>
      <c r="R43" s="104" t="s">
        <v>1706</v>
      </c>
    </row>
    <row r="44" spans="1:22" ht="12.95" customHeight="1" x14ac:dyDescent="0.2">
      <c r="I44" s="104" t="s">
        <v>69</v>
      </c>
      <c r="K44" s="104" t="s">
        <v>1706</v>
      </c>
      <c r="N44" s="161">
        <v>7760701.7999999989</v>
      </c>
      <c r="R44" s="104" t="s">
        <v>1706</v>
      </c>
    </row>
    <row r="45" spans="1:22" ht="12.95" customHeight="1" x14ac:dyDescent="0.2">
      <c r="K45" s="104" t="s">
        <v>1706</v>
      </c>
      <c r="R45" s="104" t="s">
        <v>1706</v>
      </c>
    </row>
    <row r="46" spans="1:22" ht="12.95" customHeight="1" x14ac:dyDescent="0.2">
      <c r="K46" s="104" t="s">
        <v>1706</v>
      </c>
      <c r="R46" s="104" t="s">
        <v>1706</v>
      </c>
    </row>
    <row r="47" spans="1:22" ht="12.95" customHeight="1" x14ac:dyDescent="0.2">
      <c r="K47" s="104" t="s">
        <v>1706</v>
      </c>
      <c r="R47" s="104" t="s">
        <v>1706</v>
      </c>
    </row>
    <row r="48" spans="1:22" ht="12.95" customHeight="1" x14ac:dyDescent="0.2">
      <c r="K48" s="104" t="s">
        <v>1706</v>
      </c>
      <c r="R48" s="104" t="s">
        <v>1706</v>
      </c>
    </row>
  </sheetData>
  <mergeCells count="7">
    <mergeCell ref="P3:U3"/>
    <mergeCell ref="I3:N3"/>
    <mergeCell ref="A5:C5"/>
    <mergeCell ref="A1:C1"/>
    <mergeCell ref="A2:C2"/>
    <mergeCell ref="A3:C3"/>
    <mergeCell ref="A4:C4"/>
  </mergeCells>
  <pageMargins left="0.78740157480314965" right="0.39370078740157483" top="0.78740157480314965" bottom="0.78740157480314965" header="0" footer="1.181102362204724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opLeftCell="A19" workbookViewId="0">
      <selection activeCell="A29" sqref="A29"/>
    </sheetView>
  </sheetViews>
  <sheetFormatPr baseColWidth="10" defaultRowHeight="13.5" customHeight="1" x14ac:dyDescent="0.2"/>
  <cols>
    <col min="1" max="1" width="72.42578125" style="7" customWidth="1"/>
    <col min="2" max="3" width="15.140625" style="8" customWidth="1"/>
    <col min="4" max="4" width="50.140625" style="43" customWidth="1"/>
    <col min="5" max="5" width="38.7109375" style="1" customWidth="1"/>
    <col min="6" max="6" width="11.7109375" style="1" bestFit="1" customWidth="1"/>
    <col min="7" max="7" width="14.42578125" style="1" bestFit="1" customWidth="1"/>
    <col min="8" max="8" width="15.5703125" style="1" bestFit="1" customWidth="1"/>
    <col min="9" max="9" width="18.85546875" style="1" customWidth="1"/>
    <col min="10" max="249" width="11.42578125" style="1"/>
    <col min="250" max="250" width="46.85546875" style="1" customWidth="1"/>
    <col min="251" max="251" width="21.28515625" style="1" customWidth="1"/>
    <col min="252" max="252" width="1.5703125" style="1" customWidth="1"/>
    <col min="253" max="253" width="21.28515625" style="1" customWidth="1"/>
    <col min="254" max="254" width="3.7109375" style="1" customWidth="1"/>
    <col min="255" max="255" width="38.85546875" style="1" customWidth="1"/>
    <col min="256" max="258" width="11.42578125" style="1"/>
    <col min="259" max="259" width="14.42578125" style="1" bestFit="1" customWidth="1"/>
    <col min="260" max="260" width="15.5703125" style="1" bestFit="1" customWidth="1"/>
    <col min="261" max="505" width="11.42578125" style="1"/>
    <col min="506" max="506" width="46.85546875" style="1" customWidth="1"/>
    <col min="507" max="507" width="21.28515625" style="1" customWidth="1"/>
    <col min="508" max="508" width="1.5703125" style="1" customWidth="1"/>
    <col min="509" max="509" width="21.28515625" style="1" customWidth="1"/>
    <col min="510" max="510" width="3.7109375" style="1" customWidth="1"/>
    <col min="511" max="511" width="38.85546875" style="1" customWidth="1"/>
    <col min="512" max="514" width="11.42578125" style="1"/>
    <col min="515" max="515" width="14.42578125" style="1" bestFit="1" customWidth="1"/>
    <col min="516" max="516" width="15.5703125" style="1" bestFit="1" customWidth="1"/>
    <col min="517" max="761" width="11.42578125" style="1"/>
    <col min="762" max="762" width="46.85546875" style="1" customWidth="1"/>
    <col min="763" max="763" width="21.28515625" style="1" customWidth="1"/>
    <col min="764" max="764" width="1.5703125" style="1" customWidth="1"/>
    <col min="765" max="765" width="21.28515625" style="1" customWidth="1"/>
    <col min="766" max="766" width="3.7109375" style="1" customWidth="1"/>
    <col min="767" max="767" width="38.85546875" style="1" customWidth="1"/>
    <col min="768" max="770" width="11.42578125" style="1"/>
    <col min="771" max="771" width="14.42578125" style="1" bestFit="1" customWidth="1"/>
    <col min="772" max="772" width="15.5703125" style="1" bestFit="1" customWidth="1"/>
    <col min="773" max="1017" width="11.42578125" style="1"/>
    <col min="1018" max="1018" width="46.85546875" style="1" customWidth="1"/>
    <col min="1019" max="1019" width="21.28515625" style="1" customWidth="1"/>
    <col min="1020" max="1020" width="1.5703125" style="1" customWidth="1"/>
    <col min="1021" max="1021" width="21.28515625" style="1" customWidth="1"/>
    <col min="1022" max="1022" width="3.7109375" style="1" customWidth="1"/>
    <col min="1023" max="1023" width="38.85546875" style="1" customWidth="1"/>
    <col min="1024" max="1026" width="11.42578125" style="1"/>
    <col min="1027" max="1027" width="14.42578125" style="1" bestFit="1" customWidth="1"/>
    <col min="1028" max="1028" width="15.5703125" style="1" bestFit="1" customWidth="1"/>
    <col min="1029" max="1273" width="11.42578125" style="1"/>
    <col min="1274" max="1274" width="46.85546875" style="1" customWidth="1"/>
    <col min="1275" max="1275" width="21.28515625" style="1" customWidth="1"/>
    <col min="1276" max="1276" width="1.5703125" style="1" customWidth="1"/>
    <col min="1277" max="1277" width="21.28515625" style="1" customWidth="1"/>
    <col min="1278" max="1278" width="3.7109375" style="1" customWidth="1"/>
    <col min="1279" max="1279" width="38.85546875" style="1" customWidth="1"/>
    <col min="1280" max="1282" width="11.42578125" style="1"/>
    <col min="1283" max="1283" width="14.42578125" style="1" bestFit="1" customWidth="1"/>
    <col min="1284" max="1284" width="15.5703125" style="1" bestFit="1" customWidth="1"/>
    <col min="1285" max="1529" width="11.42578125" style="1"/>
    <col min="1530" max="1530" width="46.85546875" style="1" customWidth="1"/>
    <col min="1531" max="1531" width="21.28515625" style="1" customWidth="1"/>
    <col min="1532" max="1532" width="1.5703125" style="1" customWidth="1"/>
    <col min="1533" max="1533" width="21.28515625" style="1" customWidth="1"/>
    <col min="1534" max="1534" width="3.7109375" style="1" customWidth="1"/>
    <col min="1535" max="1535" width="38.85546875" style="1" customWidth="1"/>
    <col min="1536" max="1538" width="11.42578125" style="1"/>
    <col min="1539" max="1539" width="14.42578125" style="1" bestFit="1" customWidth="1"/>
    <col min="1540" max="1540" width="15.5703125" style="1" bestFit="1" customWidth="1"/>
    <col min="1541" max="1785" width="11.42578125" style="1"/>
    <col min="1786" max="1786" width="46.85546875" style="1" customWidth="1"/>
    <col min="1787" max="1787" width="21.28515625" style="1" customWidth="1"/>
    <col min="1788" max="1788" width="1.5703125" style="1" customWidth="1"/>
    <col min="1789" max="1789" width="21.28515625" style="1" customWidth="1"/>
    <col min="1790" max="1790" width="3.7109375" style="1" customWidth="1"/>
    <col min="1791" max="1791" width="38.85546875" style="1" customWidth="1"/>
    <col min="1792" max="1794" width="11.42578125" style="1"/>
    <col min="1795" max="1795" width="14.42578125" style="1" bestFit="1" customWidth="1"/>
    <col min="1796" max="1796" width="15.5703125" style="1" bestFit="1" customWidth="1"/>
    <col min="1797" max="2041" width="11.42578125" style="1"/>
    <col min="2042" max="2042" width="46.85546875" style="1" customWidth="1"/>
    <col min="2043" max="2043" width="21.28515625" style="1" customWidth="1"/>
    <col min="2044" max="2044" width="1.5703125" style="1" customWidth="1"/>
    <col min="2045" max="2045" width="21.28515625" style="1" customWidth="1"/>
    <col min="2046" max="2046" width="3.7109375" style="1" customWidth="1"/>
    <col min="2047" max="2047" width="38.85546875" style="1" customWidth="1"/>
    <col min="2048" max="2050" width="11.42578125" style="1"/>
    <col min="2051" max="2051" width="14.42578125" style="1" bestFit="1" customWidth="1"/>
    <col min="2052" max="2052" width="15.5703125" style="1" bestFit="1" customWidth="1"/>
    <col min="2053" max="2297" width="11.42578125" style="1"/>
    <col min="2298" max="2298" width="46.85546875" style="1" customWidth="1"/>
    <col min="2299" max="2299" width="21.28515625" style="1" customWidth="1"/>
    <col min="2300" max="2300" width="1.5703125" style="1" customWidth="1"/>
    <col min="2301" max="2301" width="21.28515625" style="1" customWidth="1"/>
    <col min="2302" max="2302" width="3.7109375" style="1" customWidth="1"/>
    <col min="2303" max="2303" width="38.85546875" style="1" customWidth="1"/>
    <col min="2304" max="2306" width="11.42578125" style="1"/>
    <col min="2307" max="2307" width="14.42578125" style="1" bestFit="1" customWidth="1"/>
    <col min="2308" max="2308" width="15.5703125" style="1" bestFit="1" customWidth="1"/>
    <col min="2309" max="2553" width="11.42578125" style="1"/>
    <col min="2554" max="2554" width="46.85546875" style="1" customWidth="1"/>
    <col min="2555" max="2555" width="21.28515625" style="1" customWidth="1"/>
    <col min="2556" max="2556" width="1.5703125" style="1" customWidth="1"/>
    <col min="2557" max="2557" width="21.28515625" style="1" customWidth="1"/>
    <col min="2558" max="2558" width="3.7109375" style="1" customWidth="1"/>
    <col min="2559" max="2559" width="38.85546875" style="1" customWidth="1"/>
    <col min="2560" max="2562" width="11.42578125" style="1"/>
    <col min="2563" max="2563" width="14.42578125" style="1" bestFit="1" customWidth="1"/>
    <col min="2564" max="2564" width="15.5703125" style="1" bestFit="1" customWidth="1"/>
    <col min="2565" max="2809" width="11.42578125" style="1"/>
    <col min="2810" max="2810" width="46.85546875" style="1" customWidth="1"/>
    <col min="2811" max="2811" width="21.28515625" style="1" customWidth="1"/>
    <col min="2812" max="2812" width="1.5703125" style="1" customWidth="1"/>
    <col min="2813" max="2813" width="21.28515625" style="1" customWidth="1"/>
    <col min="2814" max="2814" width="3.7109375" style="1" customWidth="1"/>
    <col min="2815" max="2815" width="38.85546875" style="1" customWidth="1"/>
    <col min="2816" max="2818" width="11.42578125" style="1"/>
    <col min="2819" max="2819" width="14.42578125" style="1" bestFit="1" customWidth="1"/>
    <col min="2820" max="2820" width="15.5703125" style="1" bestFit="1" customWidth="1"/>
    <col min="2821" max="3065" width="11.42578125" style="1"/>
    <col min="3066" max="3066" width="46.85546875" style="1" customWidth="1"/>
    <col min="3067" max="3067" width="21.28515625" style="1" customWidth="1"/>
    <col min="3068" max="3068" width="1.5703125" style="1" customWidth="1"/>
    <col min="3069" max="3069" width="21.28515625" style="1" customWidth="1"/>
    <col min="3070" max="3070" width="3.7109375" style="1" customWidth="1"/>
    <col min="3071" max="3071" width="38.85546875" style="1" customWidth="1"/>
    <col min="3072" max="3074" width="11.42578125" style="1"/>
    <col min="3075" max="3075" width="14.42578125" style="1" bestFit="1" customWidth="1"/>
    <col min="3076" max="3076" width="15.5703125" style="1" bestFit="1" customWidth="1"/>
    <col min="3077" max="3321" width="11.42578125" style="1"/>
    <col min="3322" max="3322" width="46.85546875" style="1" customWidth="1"/>
    <col min="3323" max="3323" width="21.28515625" style="1" customWidth="1"/>
    <col min="3324" max="3324" width="1.5703125" style="1" customWidth="1"/>
    <col min="3325" max="3325" width="21.28515625" style="1" customWidth="1"/>
    <col min="3326" max="3326" width="3.7109375" style="1" customWidth="1"/>
    <col min="3327" max="3327" width="38.85546875" style="1" customWidth="1"/>
    <col min="3328" max="3330" width="11.42578125" style="1"/>
    <col min="3331" max="3331" width="14.42578125" style="1" bestFit="1" customWidth="1"/>
    <col min="3332" max="3332" width="15.5703125" style="1" bestFit="1" customWidth="1"/>
    <col min="3333" max="3577" width="11.42578125" style="1"/>
    <col min="3578" max="3578" width="46.85546875" style="1" customWidth="1"/>
    <col min="3579" max="3579" width="21.28515625" style="1" customWidth="1"/>
    <col min="3580" max="3580" width="1.5703125" style="1" customWidth="1"/>
    <col min="3581" max="3581" width="21.28515625" style="1" customWidth="1"/>
    <col min="3582" max="3582" width="3.7109375" style="1" customWidth="1"/>
    <col min="3583" max="3583" width="38.85546875" style="1" customWidth="1"/>
    <col min="3584" max="3586" width="11.42578125" style="1"/>
    <col min="3587" max="3587" width="14.42578125" style="1" bestFit="1" customWidth="1"/>
    <col min="3588" max="3588" width="15.5703125" style="1" bestFit="1" customWidth="1"/>
    <col min="3589" max="3833" width="11.42578125" style="1"/>
    <col min="3834" max="3834" width="46.85546875" style="1" customWidth="1"/>
    <col min="3835" max="3835" width="21.28515625" style="1" customWidth="1"/>
    <col min="3836" max="3836" width="1.5703125" style="1" customWidth="1"/>
    <col min="3837" max="3837" width="21.28515625" style="1" customWidth="1"/>
    <col min="3838" max="3838" width="3.7109375" style="1" customWidth="1"/>
    <col min="3839" max="3839" width="38.85546875" style="1" customWidth="1"/>
    <col min="3840" max="3842" width="11.42578125" style="1"/>
    <col min="3843" max="3843" width="14.42578125" style="1" bestFit="1" customWidth="1"/>
    <col min="3844" max="3844" width="15.5703125" style="1" bestFit="1" customWidth="1"/>
    <col min="3845" max="4089" width="11.42578125" style="1"/>
    <col min="4090" max="4090" width="46.85546875" style="1" customWidth="1"/>
    <col min="4091" max="4091" width="21.28515625" style="1" customWidth="1"/>
    <col min="4092" max="4092" width="1.5703125" style="1" customWidth="1"/>
    <col min="4093" max="4093" width="21.28515625" style="1" customWidth="1"/>
    <col min="4094" max="4094" width="3.7109375" style="1" customWidth="1"/>
    <col min="4095" max="4095" width="38.85546875" style="1" customWidth="1"/>
    <col min="4096" max="4098" width="11.42578125" style="1"/>
    <col min="4099" max="4099" width="14.42578125" style="1" bestFit="1" customWidth="1"/>
    <col min="4100" max="4100" width="15.5703125" style="1" bestFit="1" customWidth="1"/>
    <col min="4101" max="4345" width="11.42578125" style="1"/>
    <col min="4346" max="4346" width="46.85546875" style="1" customWidth="1"/>
    <col min="4347" max="4347" width="21.28515625" style="1" customWidth="1"/>
    <col min="4348" max="4348" width="1.5703125" style="1" customWidth="1"/>
    <col min="4349" max="4349" width="21.28515625" style="1" customWidth="1"/>
    <col min="4350" max="4350" width="3.7109375" style="1" customWidth="1"/>
    <col min="4351" max="4351" width="38.85546875" style="1" customWidth="1"/>
    <col min="4352" max="4354" width="11.42578125" style="1"/>
    <col min="4355" max="4355" width="14.42578125" style="1" bestFit="1" customWidth="1"/>
    <col min="4356" max="4356" width="15.5703125" style="1" bestFit="1" customWidth="1"/>
    <col min="4357" max="4601" width="11.42578125" style="1"/>
    <col min="4602" max="4602" width="46.85546875" style="1" customWidth="1"/>
    <col min="4603" max="4603" width="21.28515625" style="1" customWidth="1"/>
    <col min="4604" max="4604" width="1.5703125" style="1" customWidth="1"/>
    <col min="4605" max="4605" width="21.28515625" style="1" customWidth="1"/>
    <col min="4606" max="4606" width="3.7109375" style="1" customWidth="1"/>
    <col min="4607" max="4607" width="38.85546875" style="1" customWidth="1"/>
    <col min="4608" max="4610" width="11.42578125" style="1"/>
    <col min="4611" max="4611" width="14.42578125" style="1" bestFit="1" customWidth="1"/>
    <col min="4612" max="4612" width="15.5703125" style="1" bestFit="1" customWidth="1"/>
    <col min="4613" max="4857" width="11.42578125" style="1"/>
    <col min="4858" max="4858" width="46.85546875" style="1" customWidth="1"/>
    <col min="4859" max="4859" width="21.28515625" style="1" customWidth="1"/>
    <col min="4860" max="4860" width="1.5703125" style="1" customWidth="1"/>
    <col min="4861" max="4861" width="21.28515625" style="1" customWidth="1"/>
    <col min="4862" max="4862" width="3.7109375" style="1" customWidth="1"/>
    <col min="4863" max="4863" width="38.85546875" style="1" customWidth="1"/>
    <col min="4864" max="4866" width="11.42578125" style="1"/>
    <col min="4867" max="4867" width="14.42578125" style="1" bestFit="1" customWidth="1"/>
    <col min="4868" max="4868" width="15.5703125" style="1" bestFit="1" customWidth="1"/>
    <col min="4869" max="5113" width="11.42578125" style="1"/>
    <col min="5114" max="5114" width="46.85546875" style="1" customWidth="1"/>
    <col min="5115" max="5115" width="21.28515625" style="1" customWidth="1"/>
    <col min="5116" max="5116" width="1.5703125" style="1" customWidth="1"/>
    <col min="5117" max="5117" width="21.28515625" style="1" customWidth="1"/>
    <col min="5118" max="5118" width="3.7109375" style="1" customWidth="1"/>
    <col min="5119" max="5119" width="38.85546875" style="1" customWidth="1"/>
    <col min="5120" max="5122" width="11.42578125" style="1"/>
    <col min="5123" max="5123" width="14.42578125" style="1" bestFit="1" customWidth="1"/>
    <col min="5124" max="5124" width="15.5703125" style="1" bestFit="1" customWidth="1"/>
    <col min="5125" max="5369" width="11.42578125" style="1"/>
    <col min="5370" max="5370" width="46.85546875" style="1" customWidth="1"/>
    <col min="5371" max="5371" width="21.28515625" style="1" customWidth="1"/>
    <col min="5372" max="5372" width="1.5703125" style="1" customWidth="1"/>
    <col min="5373" max="5373" width="21.28515625" style="1" customWidth="1"/>
    <col min="5374" max="5374" width="3.7109375" style="1" customWidth="1"/>
    <col min="5375" max="5375" width="38.85546875" style="1" customWidth="1"/>
    <col min="5376" max="5378" width="11.42578125" style="1"/>
    <col min="5379" max="5379" width="14.42578125" style="1" bestFit="1" customWidth="1"/>
    <col min="5380" max="5380" width="15.5703125" style="1" bestFit="1" customWidth="1"/>
    <col min="5381" max="5625" width="11.42578125" style="1"/>
    <col min="5626" max="5626" width="46.85546875" style="1" customWidth="1"/>
    <col min="5627" max="5627" width="21.28515625" style="1" customWidth="1"/>
    <col min="5628" max="5628" width="1.5703125" style="1" customWidth="1"/>
    <col min="5629" max="5629" width="21.28515625" style="1" customWidth="1"/>
    <col min="5630" max="5630" width="3.7109375" style="1" customWidth="1"/>
    <col min="5631" max="5631" width="38.85546875" style="1" customWidth="1"/>
    <col min="5632" max="5634" width="11.42578125" style="1"/>
    <col min="5635" max="5635" width="14.42578125" style="1" bestFit="1" customWidth="1"/>
    <col min="5636" max="5636" width="15.5703125" style="1" bestFit="1" customWidth="1"/>
    <col min="5637" max="5881" width="11.42578125" style="1"/>
    <col min="5882" max="5882" width="46.85546875" style="1" customWidth="1"/>
    <col min="5883" max="5883" width="21.28515625" style="1" customWidth="1"/>
    <col min="5884" max="5884" width="1.5703125" style="1" customWidth="1"/>
    <col min="5885" max="5885" width="21.28515625" style="1" customWidth="1"/>
    <col min="5886" max="5886" width="3.7109375" style="1" customWidth="1"/>
    <col min="5887" max="5887" width="38.85546875" style="1" customWidth="1"/>
    <col min="5888" max="5890" width="11.42578125" style="1"/>
    <col min="5891" max="5891" width="14.42578125" style="1" bestFit="1" customWidth="1"/>
    <col min="5892" max="5892" width="15.5703125" style="1" bestFit="1" customWidth="1"/>
    <col min="5893" max="6137" width="11.42578125" style="1"/>
    <col min="6138" max="6138" width="46.85546875" style="1" customWidth="1"/>
    <col min="6139" max="6139" width="21.28515625" style="1" customWidth="1"/>
    <col min="6140" max="6140" width="1.5703125" style="1" customWidth="1"/>
    <col min="6141" max="6141" width="21.28515625" style="1" customWidth="1"/>
    <col min="6142" max="6142" width="3.7109375" style="1" customWidth="1"/>
    <col min="6143" max="6143" width="38.85546875" style="1" customWidth="1"/>
    <col min="6144" max="6146" width="11.42578125" style="1"/>
    <col min="6147" max="6147" width="14.42578125" style="1" bestFit="1" customWidth="1"/>
    <col min="6148" max="6148" width="15.5703125" style="1" bestFit="1" customWidth="1"/>
    <col min="6149" max="6393" width="11.42578125" style="1"/>
    <col min="6394" max="6394" width="46.85546875" style="1" customWidth="1"/>
    <col min="6395" max="6395" width="21.28515625" style="1" customWidth="1"/>
    <col min="6396" max="6396" width="1.5703125" style="1" customWidth="1"/>
    <col min="6397" max="6397" width="21.28515625" style="1" customWidth="1"/>
    <col min="6398" max="6398" width="3.7109375" style="1" customWidth="1"/>
    <col min="6399" max="6399" width="38.85546875" style="1" customWidth="1"/>
    <col min="6400" max="6402" width="11.42578125" style="1"/>
    <col min="6403" max="6403" width="14.42578125" style="1" bestFit="1" customWidth="1"/>
    <col min="6404" max="6404" width="15.5703125" style="1" bestFit="1" customWidth="1"/>
    <col min="6405" max="6649" width="11.42578125" style="1"/>
    <col min="6650" max="6650" width="46.85546875" style="1" customWidth="1"/>
    <col min="6651" max="6651" width="21.28515625" style="1" customWidth="1"/>
    <col min="6652" max="6652" width="1.5703125" style="1" customWidth="1"/>
    <col min="6653" max="6653" width="21.28515625" style="1" customWidth="1"/>
    <col min="6654" max="6654" width="3.7109375" style="1" customWidth="1"/>
    <col min="6655" max="6655" width="38.85546875" style="1" customWidth="1"/>
    <col min="6656" max="6658" width="11.42578125" style="1"/>
    <col min="6659" max="6659" width="14.42578125" style="1" bestFit="1" customWidth="1"/>
    <col min="6660" max="6660" width="15.5703125" style="1" bestFit="1" customWidth="1"/>
    <col min="6661" max="6905" width="11.42578125" style="1"/>
    <col min="6906" max="6906" width="46.85546875" style="1" customWidth="1"/>
    <col min="6907" max="6907" width="21.28515625" style="1" customWidth="1"/>
    <col min="6908" max="6908" width="1.5703125" style="1" customWidth="1"/>
    <col min="6909" max="6909" width="21.28515625" style="1" customWidth="1"/>
    <col min="6910" max="6910" width="3.7109375" style="1" customWidth="1"/>
    <col min="6911" max="6911" width="38.85546875" style="1" customWidth="1"/>
    <col min="6912" max="6914" width="11.42578125" style="1"/>
    <col min="6915" max="6915" width="14.42578125" style="1" bestFit="1" customWidth="1"/>
    <col min="6916" max="6916" width="15.5703125" style="1" bestFit="1" customWidth="1"/>
    <col min="6917" max="7161" width="11.42578125" style="1"/>
    <col min="7162" max="7162" width="46.85546875" style="1" customWidth="1"/>
    <col min="7163" max="7163" width="21.28515625" style="1" customWidth="1"/>
    <col min="7164" max="7164" width="1.5703125" style="1" customWidth="1"/>
    <col min="7165" max="7165" width="21.28515625" style="1" customWidth="1"/>
    <col min="7166" max="7166" width="3.7109375" style="1" customWidth="1"/>
    <col min="7167" max="7167" width="38.85546875" style="1" customWidth="1"/>
    <col min="7168" max="7170" width="11.42578125" style="1"/>
    <col min="7171" max="7171" width="14.42578125" style="1" bestFit="1" customWidth="1"/>
    <col min="7172" max="7172" width="15.5703125" style="1" bestFit="1" customWidth="1"/>
    <col min="7173" max="7417" width="11.42578125" style="1"/>
    <col min="7418" max="7418" width="46.85546875" style="1" customWidth="1"/>
    <col min="7419" max="7419" width="21.28515625" style="1" customWidth="1"/>
    <col min="7420" max="7420" width="1.5703125" style="1" customWidth="1"/>
    <col min="7421" max="7421" width="21.28515625" style="1" customWidth="1"/>
    <col min="7422" max="7422" width="3.7109375" style="1" customWidth="1"/>
    <col min="7423" max="7423" width="38.85546875" style="1" customWidth="1"/>
    <col min="7424" max="7426" width="11.42578125" style="1"/>
    <col min="7427" max="7427" width="14.42578125" style="1" bestFit="1" customWidth="1"/>
    <col min="7428" max="7428" width="15.5703125" style="1" bestFit="1" customWidth="1"/>
    <col min="7429" max="7673" width="11.42578125" style="1"/>
    <col min="7674" max="7674" width="46.85546875" style="1" customWidth="1"/>
    <col min="7675" max="7675" width="21.28515625" style="1" customWidth="1"/>
    <col min="7676" max="7676" width="1.5703125" style="1" customWidth="1"/>
    <col min="7677" max="7677" width="21.28515625" style="1" customWidth="1"/>
    <col min="7678" max="7678" width="3.7109375" style="1" customWidth="1"/>
    <col min="7679" max="7679" width="38.85546875" style="1" customWidth="1"/>
    <col min="7680" max="7682" width="11.42578125" style="1"/>
    <col min="7683" max="7683" width="14.42578125" style="1" bestFit="1" customWidth="1"/>
    <col min="7684" max="7684" width="15.5703125" style="1" bestFit="1" customWidth="1"/>
    <col min="7685" max="7929" width="11.42578125" style="1"/>
    <col min="7930" max="7930" width="46.85546875" style="1" customWidth="1"/>
    <col min="7931" max="7931" width="21.28515625" style="1" customWidth="1"/>
    <col min="7932" max="7932" width="1.5703125" style="1" customWidth="1"/>
    <col min="7933" max="7933" width="21.28515625" style="1" customWidth="1"/>
    <col min="7934" max="7934" width="3.7109375" style="1" customWidth="1"/>
    <col min="7935" max="7935" width="38.85546875" style="1" customWidth="1"/>
    <col min="7936" max="7938" width="11.42578125" style="1"/>
    <col min="7939" max="7939" width="14.42578125" style="1" bestFit="1" customWidth="1"/>
    <col min="7940" max="7940" width="15.5703125" style="1" bestFit="1" customWidth="1"/>
    <col min="7941" max="8185" width="11.42578125" style="1"/>
    <col min="8186" max="8186" width="46.85546875" style="1" customWidth="1"/>
    <col min="8187" max="8187" width="21.28515625" style="1" customWidth="1"/>
    <col min="8188" max="8188" width="1.5703125" style="1" customWidth="1"/>
    <col min="8189" max="8189" width="21.28515625" style="1" customWidth="1"/>
    <col min="8190" max="8190" width="3.7109375" style="1" customWidth="1"/>
    <col min="8191" max="8191" width="38.85546875" style="1" customWidth="1"/>
    <col min="8192" max="8194" width="11.42578125" style="1"/>
    <col min="8195" max="8195" width="14.42578125" style="1" bestFit="1" customWidth="1"/>
    <col min="8196" max="8196" width="15.5703125" style="1" bestFit="1" customWidth="1"/>
    <col min="8197" max="8441" width="11.42578125" style="1"/>
    <col min="8442" max="8442" width="46.85546875" style="1" customWidth="1"/>
    <col min="8443" max="8443" width="21.28515625" style="1" customWidth="1"/>
    <col min="8444" max="8444" width="1.5703125" style="1" customWidth="1"/>
    <col min="8445" max="8445" width="21.28515625" style="1" customWidth="1"/>
    <col min="8446" max="8446" width="3.7109375" style="1" customWidth="1"/>
    <col min="8447" max="8447" width="38.85546875" style="1" customWidth="1"/>
    <col min="8448" max="8450" width="11.42578125" style="1"/>
    <col min="8451" max="8451" width="14.42578125" style="1" bestFit="1" customWidth="1"/>
    <col min="8452" max="8452" width="15.5703125" style="1" bestFit="1" customWidth="1"/>
    <col min="8453" max="8697" width="11.42578125" style="1"/>
    <col min="8698" max="8698" width="46.85546875" style="1" customWidth="1"/>
    <col min="8699" max="8699" width="21.28515625" style="1" customWidth="1"/>
    <col min="8700" max="8700" width="1.5703125" style="1" customWidth="1"/>
    <col min="8701" max="8701" width="21.28515625" style="1" customWidth="1"/>
    <col min="8702" max="8702" width="3.7109375" style="1" customWidth="1"/>
    <col min="8703" max="8703" width="38.85546875" style="1" customWidth="1"/>
    <col min="8704" max="8706" width="11.42578125" style="1"/>
    <col min="8707" max="8707" width="14.42578125" style="1" bestFit="1" customWidth="1"/>
    <col min="8708" max="8708" width="15.5703125" style="1" bestFit="1" customWidth="1"/>
    <col min="8709" max="8953" width="11.42578125" style="1"/>
    <col min="8954" max="8954" width="46.85546875" style="1" customWidth="1"/>
    <col min="8955" max="8955" width="21.28515625" style="1" customWidth="1"/>
    <col min="8956" max="8956" width="1.5703125" style="1" customWidth="1"/>
    <col min="8957" max="8957" width="21.28515625" style="1" customWidth="1"/>
    <col min="8958" max="8958" width="3.7109375" style="1" customWidth="1"/>
    <col min="8959" max="8959" width="38.85546875" style="1" customWidth="1"/>
    <col min="8960" max="8962" width="11.42578125" style="1"/>
    <col min="8963" max="8963" width="14.42578125" style="1" bestFit="1" customWidth="1"/>
    <col min="8964" max="8964" width="15.5703125" style="1" bestFit="1" customWidth="1"/>
    <col min="8965" max="9209" width="11.42578125" style="1"/>
    <col min="9210" max="9210" width="46.85546875" style="1" customWidth="1"/>
    <col min="9211" max="9211" width="21.28515625" style="1" customWidth="1"/>
    <col min="9212" max="9212" width="1.5703125" style="1" customWidth="1"/>
    <col min="9213" max="9213" width="21.28515625" style="1" customWidth="1"/>
    <col min="9214" max="9214" width="3.7109375" style="1" customWidth="1"/>
    <col min="9215" max="9215" width="38.85546875" style="1" customWidth="1"/>
    <col min="9216" max="9218" width="11.42578125" style="1"/>
    <col min="9219" max="9219" width="14.42578125" style="1" bestFit="1" customWidth="1"/>
    <col min="9220" max="9220" width="15.5703125" style="1" bestFit="1" customWidth="1"/>
    <col min="9221" max="9465" width="11.42578125" style="1"/>
    <col min="9466" max="9466" width="46.85546875" style="1" customWidth="1"/>
    <col min="9467" max="9467" width="21.28515625" style="1" customWidth="1"/>
    <col min="9468" max="9468" width="1.5703125" style="1" customWidth="1"/>
    <col min="9469" max="9469" width="21.28515625" style="1" customWidth="1"/>
    <col min="9470" max="9470" width="3.7109375" style="1" customWidth="1"/>
    <col min="9471" max="9471" width="38.85546875" style="1" customWidth="1"/>
    <col min="9472" max="9474" width="11.42578125" style="1"/>
    <col min="9475" max="9475" width="14.42578125" style="1" bestFit="1" customWidth="1"/>
    <col min="9476" max="9476" width="15.5703125" style="1" bestFit="1" customWidth="1"/>
    <col min="9477" max="9721" width="11.42578125" style="1"/>
    <col min="9722" max="9722" width="46.85546875" style="1" customWidth="1"/>
    <col min="9723" max="9723" width="21.28515625" style="1" customWidth="1"/>
    <col min="9724" max="9724" width="1.5703125" style="1" customWidth="1"/>
    <col min="9725" max="9725" width="21.28515625" style="1" customWidth="1"/>
    <col min="9726" max="9726" width="3.7109375" style="1" customWidth="1"/>
    <col min="9727" max="9727" width="38.85546875" style="1" customWidth="1"/>
    <col min="9728" max="9730" width="11.42578125" style="1"/>
    <col min="9731" max="9731" width="14.42578125" style="1" bestFit="1" customWidth="1"/>
    <col min="9732" max="9732" width="15.5703125" style="1" bestFit="1" customWidth="1"/>
    <col min="9733" max="9977" width="11.42578125" style="1"/>
    <col min="9978" max="9978" width="46.85546875" style="1" customWidth="1"/>
    <col min="9979" max="9979" width="21.28515625" style="1" customWidth="1"/>
    <col min="9980" max="9980" width="1.5703125" style="1" customWidth="1"/>
    <col min="9981" max="9981" width="21.28515625" style="1" customWidth="1"/>
    <col min="9982" max="9982" width="3.7109375" style="1" customWidth="1"/>
    <col min="9983" max="9983" width="38.85546875" style="1" customWidth="1"/>
    <col min="9984" max="9986" width="11.42578125" style="1"/>
    <col min="9987" max="9987" width="14.42578125" style="1" bestFit="1" customWidth="1"/>
    <col min="9988" max="9988" width="15.5703125" style="1" bestFit="1" customWidth="1"/>
    <col min="9989" max="10233" width="11.42578125" style="1"/>
    <col min="10234" max="10234" width="46.85546875" style="1" customWidth="1"/>
    <col min="10235" max="10235" width="21.28515625" style="1" customWidth="1"/>
    <col min="10236" max="10236" width="1.5703125" style="1" customWidth="1"/>
    <col min="10237" max="10237" width="21.28515625" style="1" customWidth="1"/>
    <col min="10238" max="10238" width="3.7109375" style="1" customWidth="1"/>
    <col min="10239" max="10239" width="38.85546875" style="1" customWidth="1"/>
    <col min="10240" max="10242" width="11.42578125" style="1"/>
    <col min="10243" max="10243" width="14.42578125" style="1" bestFit="1" customWidth="1"/>
    <col min="10244" max="10244" width="15.5703125" style="1" bestFit="1" customWidth="1"/>
    <col min="10245" max="10489" width="11.42578125" style="1"/>
    <col min="10490" max="10490" width="46.85546875" style="1" customWidth="1"/>
    <col min="10491" max="10491" width="21.28515625" style="1" customWidth="1"/>
    <col min="10492" max="10492" width="1.5703125" style="1" customWidth="1"/>
    <col min="10493" max="10493" width="21.28515625" style="1" customWidth="1"/>
    <col min="10494" max="10494" width="3.7109375" style="1" customWidth="1"/>
    <col min="10495" max="10495" width="38.85546875" style="1" customWidth="1"/>
    <col min="10496" max="10498" width="11.42578125" style="1"/>
    <col min="10499" max="10499" width="14.42578125" style="1" bestFit="1" customWidth="1"/>
    <col min="10500" max="10500" width="15.5703125" style="1" bestFit="1" customWidth="1"/>
    <col min="10501" max="10745" width="11.42578125" style="1"/>
    <col min="10746" max="10746" width="46.85546875" style="1" customWidth="1"/>
    <col min="10747" max="10747" width="21.28515625" style="1" customWidth="1"/>
    <col min="10748" max="10748" width="1.5703125" style="1" customWidth="1"/>
    <col min="10749" max="10749" width="21.28515625" style="1" customWidth="1"/>
    <col min="10750" max="10750" width="3.7109375" style="1" customWidth="1"/>
    <col min="10751" max="10751" width="38.85546875" style="1" customWidth="1"/>
    <col min="10752" max="10754" width="11.42578125" style="1"/>
    <col min="10755" max="10755" width="14.42578125" style="1" bestFit="1" customWidth="1"/>
    <col min="10756" max="10756" width="15.5703125" style="1" bestFit="1" customWidth="1"/>
    <col min="10757" max="11001" width="11.42578125" style="1"/>
    <col min="11002" max="11002" width="46.85546875" style="1" customWidth="1"/>
    <col min="11003" max="11003" width="21.28515625" style="1" customWidth="1"/>
    <col min="11004" max="11004" width="1.5703125" style="1" customWidth="1"/>
    <col min="11005" max="11005" width="21.28515625" style="1" customWidth="1"/>
    <col min="11006" max="11006" width="3.7109375" style="1" customWidth="1"/>
    <col min="11007" max="11007" width="38.85546875" style="1" customWidth="1"/>
    <col min="11008" max="11010" width="11.42578125" style="1"/>
    <col min="11011" max="11011" width="14.42578125" style="1" bestFit="1" customWidth="1"/>
    <col min="11012" max="11012" width="15.5703125" style="1" bestFit="1" customWidth="1"/>
    <col min="11013" max="11257" width="11.42578125" style="1"/>
    <col min="11258" max="11258" width="46.85546875" style="1" customWidth="1"/>
    <col min="11259" max="11259" width="21.28515625" style="1" customWidth="1"/>
    <col min="11260" max="11260" width="1.5703125" style="1" customWidth="1"/>
    <col min="11261" max="11261" width="21.28515625" style="1" customWidth="1"/>
    <col min="11262" max="11262" width="3.7109375" style="1" customWidth="1"/>
    <col min="11263" max="11263" width="38.85546875" style="1" customWidth="1"/>
    <col min="11264" max="11266" width="11.42578125" style="1"/>
    <col min="11267" max="11267" width="14.42578125" style="1" bestFit="1" customWidth="1"/>
    <col min="11268" max="11268" width="15.5703125" style="1" bestFit="1" customWidth="1"/>
    <col min="11269" max="11513" width="11.42578125" style="1"/>
    <col min="11514" max="11514" width="46.85546875" style="1" customWidth="1"/>
    <col min="11515" max="11515" width="21.28515625" style="1" customWidth="1"/>
    <col min="11516" max="11516" width="1.5703125" style="1" customWidth="1"/>
    <col min="11517" max="11517" width="21.28515625" style="1" customWidth="1"/>
    <col min="11518" max="11518" width="3.7109375" style="1" customWidth="1"/>
    <col min="11519" max="11519" width="38.85546875" style="1" customWidth="1"/>
    <col min="11520" max="11522" width="11.42578125" style="1"/>
    <col min="11523" max="11523" width="14.42578125" style="1" bestFit="1" customWidth="1"/>
    <col min="11524" max="11524" width="15.5703125" style="1" bestFit="1" customWidth="1"/>
    <col min="11525" max="11769" width="11.42578125" style="1"/>
    <col min="11770" max="11770" width="46.85546875" style="1" customWidth="1"/>
    <col min="11771" max="11771" width="21.28515625" style="1" customWidth="1"/>
    <col min="11772" max="11772" width="1.5703125" style="1" customWidth="1"/>
    <col min="11773" max="11773" width="21.28515625" style="1" customWidth="1"/>
    <col min="11774" max="11774" width="3.7109375" style="1" customWidth="1"/>
    <col min="11775" max="11775" width="38.85546875" style="1" customWidth="1"/>
    <col min="11776" max="11778" width="11.42578125" style="1"/>
    <col min="11779" max="11779" width="14.42578125" style="1" bestFit="1" customWidth="1"/>
    <col min="11780" max="11780" width="15.5703125" style="1" bestFit="1" customWidth="1"/>
    <col min="11781" max="12025" width="11.42578125" style="1"/>
    <col min="12026" max="12026" width="46.85546875" style="1" customWidth="1"/>
    <col min="12027" max="12027" width="21.28515625" style="1" customWidth="1"/>
    <col min="12028" max="12028" width="1.5703125" style="1" customWidth="1"/>
    <col min="12029" max="12029" width="21.28515625" style="1" customWidth="1"/>
    <col min="12030" max="12030" width="3.7109375" style="1" customWidth="1"/>
    <col min="12031" max="12031" width="38.85546875" style="1" customWidth="1"/>
    <col min="12032" max="12034" width="11.42578125" style="1"/>
    <col min="12035" max="12035" width="14.42578125" style="1" bestFit="1" customWidth="1"/>
    <col min="12036" max="12036" width="15.5703125" style="1" bestFit="1" customWidth="1"/>
    <col min="12037" max="12281" width="11.42578125" style="1"/>
    <col min="12282" max="12282" width="46.85546875" style="1" customWidth="1"/>
    <col min="12283" max="12283" width="21.28515625" style="1" customWidth="1"/>
    <col min="12284" max="12284" width="1.5703125" style="1" customWidth="1"/>
    <col min="12285" max="12285" width="21.28515625" style="1" customWidth="1"/>
    <col min="12286" max="12286" width="3.7109375" style="1" customWidth="1"/>
    <col min="12287" max="12287" width="38.85546875" style="1" customWidth="1"/>
    <col min="12288" max="12290" width="11.42578125" style="1"/>
    <col min="12291" max="12291" width="14.42578125" style="1" bestFit="1" customWidth="1"/>
    <col min="12292" max="12292" width="15.5703125" style="1" bestFit="1" customWidth="1"/>
    <col min="12293" max="12537" width="11.42578125" style="1"/>
    <col min="12538" max="12538" width="46.85546875" style="1" customWidth="1"/>
    <col min="12539" max="12539" width="21.28515625" style="1" customWidth="1"/>
    <col min="12540" max="12540" width="1.5703125" style="1" customWidth="1"/>
    <col min="12541" max="12541" width="21.28515625" style="1" customWidth="1"/>
    <col min="12542" max="12542" width="3.7109375" style="1" customWidth="1"/>
    <col min="12543" max="12543" width="38.85546875" style="1" customWidth="1"/>
    <col min="12544" max="12546" width="11.42578125" style="1"/>
    <col min="12547" max="12547" width="14.42578125" style="1" bestFit="1" customWidth="1"/>
    <col min="12548" max="12548" width="15.5703125" style="1" bestFit="1" customWidth="1"/>
    <col min="12549" max="12793" width="11.42578125" style="1"/>
    <col min="12794" max="12794" width="46.85546875" style="1" customWidth="1"/>
    <col min="12795" max="12795" width="21.28515625" style="1" customWidth="1"/>
    <col min="12796" max="12796" width="1.5703125" style="1" customWidth="1"/>
    <col min="12797" max="12797" width="21.28515625" style="1" customWidth="1"/>
    <col min="12798" max="12798" width="3.7109375" style="1" customWidth="1"/>
    <col min="12799" max="12799" width="38.85546875" style="1" customWidth="1"/>
    <col min="12800" max="12802" width="11.42578125" style="1"/>
    <col min="12803" max="12803" width="14.42578125" style="1" bestFit="1" customWidth="1"/>
    <col min="12804" max="12804" width="15.5703125" style="1" bestFit="1" customWidth="1"/>
    <col min="12805" max="13049" width="11.42578125" style="1"/>
    <col min="13050" max="13050" width="46.85546875" style="1" customWidth="1"/>
    <col min="13051" max="13051" width="21.28515625" style="1" customWidth="1"/>
    <col min="13052" max="13052" width="1.5703125" style="1" customWidth="1"/>
    <col min="13053" max="13053" width="21.28515625" style="1" customWidth="1"/>
    <col min="13054" max="13054" width="3.7109375" style="1" customWidth="1"/>
    <col min="13055" max="13055" width="38.85546875" style="1" customWidth="1"/>
    <col min="13056" max="13058" width="11.42578125" style="1"/>
    <col min="13059" max="13059" width="14.42578125" style="1" bestFit="1" customWidth="1"/>
    <col min="13060" max="13060" width="15.5703125" style="1" bestFit="1" customWidth="1"/>
    <col min="13061" max="13305" width="11.42578125" style="1"/>
    <col min="13306" max="13306" width="46.85546875" style="1" customWidth="1"/>
    <col min="13307" max="13307" width="21.28515625" style="1" customWidth="1"/>
    <col min="13308" max="13308" width="1.5703125" style="1" customWidth="1"/>
    <col min="13309" max="13309" width="21.28515625" style="1" customWidth="1"/>
    <col min="13310" max="13310" width="3.7109375" style="1" customWidth="1"/>
    <col min="13311" max="13311" width="38.85546875" style="1" customWidth="1"/>
    <col min="13312" max="13314" width="11.42578125" style="1"/>
    <col min="13315" max="13315" width="14.42578125" style="1" bestFit="1" customWidth="1"/>
    <col min="13316" max="13316" width="15.5703125" style="1" bestFit="1" customWidth="1"/>
    <col min="13317" max="13561" width="11.42578125" style="1"/>
    <col min="13562" max="13562" width="46.85546875" style="1" customWidth="1"/>
    <col min="13563" max="13563" width="21.28515625" style="1" customWidth="1"/>
    <col min="13564" max="13564" width="1.5703125" style="1" customWidth="1"/>
    <col min="13565" max="13565" width="21.28515625" style="1" customWidth="1"/>
    <col min="13566" max="13566" width="3.7109375" style="1" customWidth="1"/>
    <col min="13567" max="13567" width="38.85546875" style="1" customWidth="1"/>
    <col min="13568" max="13570" width="11.42578125" style="1"/>
    <col min="13571" max="13571" width="14.42578125" style="1" bestFit="1" customWidth="1"/>
    <col min="13572" max="13572" width="15.5703125" style="1" bestFit="1" customWidth="1"/>
    <col min="13573" max="13817" width="11.42578125" style="1"/>
    <col min="13818" max="13818" width="46.85546875" style="1" customWidth="1"/>
    <col min="13819" max="13819" width="21.28515625" style="1" customWidth="1"/>
    <col min="13820" max="13820" width="1.5703125" style="1" customWidth="1"/>
    <col min="13821" max="13821" width="21.28515625" style="1" customWidth="1"/>
    <col min="13822" max="13822" width="3.7109375" style="1" customWidth="1"/>
    <col min="13823" max="13823" width="38.85546875" style="1" customWidth="1"/>
    <col min="13824" max="13826" width="11.42578125" style="1"/>
    <col min="13827" max="13827" width="14.42578125" style="1" bestFit="1" customWidth="1"/>
    <col min="13828" max="13828" width="15.5703125" style="1" bestFit="1" customWidth="1"/>
    <col min="13829" max="14073" width="11.42578125" style="1"/>
    <col min="14074" max="14074" width="46.85546875" style="1" customWidth="1"/>
    <col min="14075" max="14075" width="21.28515625" style="1" customWidth="1"/>
    <col min="14076" max="14076" width="1.5703125" style="1" customWidth="1"/>
    <col min="14077" max="14077" width="21.28515625" style="1" customWidth="1"/>
    <col min="14078" max="14078" width="3.7109375" style="1" customWidth="1"/>
    <col min="14079" max="14079" width="38.85546875" style="1" customWidth="1"/>
    <col min="14080" max="14082" width="11.42578125" style="1"/>
    <col min="14083" max="14083" width="14.42578125" style="1" bestFit="1" customWidth="1"/>
    <col min="14084" max="14084" width="15.5703125" style="1" bestFit="1" customWidth="1"/>
    <col min="14085" max="14329" width="11.42578125" style="1"/>
    <col min="14330" max="14330" width="46.85546875" style="1" customWidth="1"/>
    <col min="14331" max="14331" width="21.28515625" style="1" customWidth="1"/>
    <col min="14332" max="14332" width="1.5703125" style="1" customWidth="1"/>
    <col min="14333" max="14333" width="21.28515625" style="1" customWidth="1"/>
    <col min="14334" max="14334" width="3.7109375" style="1" customWidth="1"/>
    <col min="14335" max="14335" width="38.85546875" style="1" customWidth="1"/>
    <col min="14336" max="14338" width="11.42578125" style="1"/>
    <col min="14339" max="14339" width="14.42578125" style="1" bestFit="1" customWidth="1"/>
    <col min="14340" max="14340" width="15.5703125" style="1" bestFit="1" customWidth="1"/>
    <col min="14341" max="14585" width="11.42578125" style="1"/>
    <col min="14586" max="14586" width="46.85546875" style="1" customWidth="1"/>
    <col min="14587" max="14587" width="21.28515625" style="1" customWidth="1"/>
    <col min="14588" max="14588" width="1.5703125" style="1" customWidth="1"/>
    <col min="14589" max="14589" width="21.28515625" style="1" customWidth="1"/>
    <col min="14590" max="14590" width="3.7109375" style="1" customWidth="1"/>
    <col min="14591" max="14591" width="38.85546875" style="1" customWidth="1"/>
    <col min="14592" max="14594" width="11.42578125" style="1"/>
    <col min="14595" max="14595" width="14.42578125" style="1" bestFit="1" customWidth="1"/>
    <col min="14596" max="14596" width="15.5703125" style="1" bestFit="1" customWidth="1"/>
    <col min="14597" max="14841" width="11.42578125" style="1"/>
    <col min="14842" max="14842" width="46.85546875" style="1" customWidth="1"/>
    <col min="14843" max="14843" width="21.28515625" style="1" customWidth="1"/>
    <col min="14844" max="14844" width="1.5703125" style="1" customWidth="1"/>
    <col min="14845" max="14845" width="21.28515625" style="1" customWidth="1"/>
    <col min="14846" max="14846" width="3.7109375" style="1" customWidth="1"/>
    <col min="14847" max="14847" width="38.85546875" style="1" customWidth="1"/>
    <col min="14848" max="14850" width="11.42578125" style="1"/>
    <col min="14851" max="14851" width="14.42578125" style="1" bestFit="1" customWidth="1"/>
    <col min="14852" max="14852" width="15.5703125" style="1" bestFit="1" customWidth="1"/>
    <col min="14853" max="15097" width="11.42578125" style="1"/>
    <col min="15098" max="15098" width="46.85546875" style="1" customWidth="1"/>
    <col min="15099" max="15099" width="21.28515625" style="1" customWidth="1"/>
    <col min="15100" max="15100" width="1.5703125" style="1" customWidth="1"/>
    <col min="15101" max="15101" width="21.28515625" style="1" customWidth="1"/>
    <col min="15102" max="15102" width="3.7109375" style="1" customWidth="1"/>
    <col min="15103" max="15103" width="38.85546875" style="1" customWidth="1"/>
    <col min="15104" max="15106" width="11.42578125" style="1"/>
    <col min="15107" max="15107" width="14.42578125" style="1" bestFit="1" customWidth="1"/>
    <col min="15108" max="15108" width="15.5703125" style="1" bestFit="1" customWidth="1"/>
    <col min="15109" max="15353" width="11.42578125" style="1"/>
    <col min="15354" max="15354" width="46.85546875" style="1" customWidth="1"/>
    <col min="15355" max="15355" width="21.28515625" style="1" customWidth="1"/>
    <col min="15356" max="15356" width="1.5703125" style="1" customWidth="1"/>
    <col min="15357" max="15357" width="21.28515625" style="1" customWidth="1"/>
    <col min="15358" max="15358" width="3.7109375" style="1" customWidth="1"/>
    <col min="15359" max="15359" width="38.85546875" style="1" customWidth="1"/>
    <col min="15360" max="15362" width="11.42578125" style="1"/>
    <col min="15363" max="15363" width="14.42578125" style="1" bestFit="1" customWidth="1"/>
    <col min="15364" max="15364" width="15.5703125" style="1" bestFit="1" customWidth="1"/>
    <col min="15365" max="15609" width="11.42578125" style="1"/>
    <col min="15610" max="15610" width="46.85546875" style="1" customWidth="1"/>
    <col min="15611" max="15611" width="21.28515625" style="1" customWidth="1"/>
    <col min="15612" max="15612" width="1.5703125" style="1" customWidth="1"/>
    <col min="15613" max="15613" width="21.28515625" style="1" customWidth="1"/>
    <col min="15614" max="15614" width="3.7109375" style="1" customWidth="1"/>
    <col min="15615" max="15615" width="38.85546875" style="1" customWidth="1"/>
    <col min="15616" max="15618" width="11.42578125" style="1"/>
    <col min="15619" max="15619" width="14.42578125" style="1" bestFit="1" customWidth="1"/>
    <col min="15620" max="15620" width="15.5703125" style="1" bestFit="1" customWidth="1"/>
    <col min="15621" max="15865" width="11.42578125" style="1"/>
    <col min="15866" max="15866" width="46.85546875" style="1" customWidth="1"/>
    <col min="15867" max="15867" width="21.28515625" style="1" customWidth="1"/>
    <col min="15868" max="15868" width="1.5703125" style="1" customWidth="1"/>
    <col min="15869" max="15869" width="21.28515625" style="1" customWidth="1"/>
    <col min="15870" max="15870" width="3.7109375" style="1" customWidth="1"/>
    <col min="15871" max="15871" width="38.85546875" style="1" customWidth="1"/>
    <col min="15872" max="15874" width="11.42578125" style="1"/>
    <col min="15875" max="15875" width="14.42578125" style="1" bestFit="1" customWidth="1"/>
    <col min="15876" max="15876" width="15.5703125" style="1" bestFit="1" customWidth="1"/>
    <col min="15877" max="16121" width="11.42578125" style="1"/>
    <col min="16122" max="16122" width="46.85546875" style="1" customWidth="1"/>
    <col min="16123" max="16123" width="21.28515625" style="1" customWidth="1"/>
    <col min="16124" max="16124" width="1.5703125" style="1" customWidth="1"/>
    <col min="16125" max="16125" width="21.28515625" style="1" customWidth="1"/>
    <col min="16126" max="16126" width="3.7109375" style="1" customWidth="1"/>
    <col min="16127" max="16127" width="38.85546875" style="1" customWidth="1"/>
    <col min="16128" max="16130" width="11.42578125" style="1"/>
    <col min="16131" max="16131" width="14.42578125" style="1" bestFit="1" customWidth="1"/>
    <col min="16132" max="16132" width="15.5703125" style="1" bestFit="1" customWidth="1"/>
    <col min="16133" max="16384" width="11.42578125" style="1"/>
  </cols>
  <sheetData>
    <row r="1" spans="1:11" ht="13.5" customHeight="1" x14ac:dyDescent="0.25">
      <c r="A1" s="141" t="s">
        <v>105</v>
      </c>
      <c r="B1" s="141"/>
      <c r="C1" s="82"/>
      <c r="D1" s="160"/>
      <c r="E1" s="71"/>
      <c r="F1" s="71"/>
      <c r="G1" s="71"/>
      <c r="H1"/>
      <c r="I1"/>
      <c r="J1" s="75"/>
      <c r="K1" s="75"/>
    </row>
    <row r="2" spans="1:11" ht="13.5" customHeight="1" x14ac:dyDescent="0.25">
      <c r="A2" s="152" t="s">
        <v>8</v>
      </c>
      <c r="B2" s="152"/>
      <c r="C2" s="84"/>
      <c r="H2"/>
      <c r="I2"/>
      <c r="J2" s="75"/>
      <c r="K2" s="75"/>
    </row>
    <row r="3" spans="1:11" ht="13.5" customHeight="1" x14ac:dyDescent="0.25">
      <c r="A3" s="152" t="s">
        <v>9</v>
      </c>
      <c r="B3" s="152"/>
      <c r="C3" s="84"/>
      <c r="K3" s="75"/>
    </row>
    <row r="4" spans="1:11" ht="13.5" customHeight="1" x14ac:dyDescent="0.25">
      <c r="A4" s="152" t="s">
        <v>1699</v>
      </c>
      <c r="B4" s="152"/>
      <c r="C4" s="84"/>
      <c r="H4"/>
      <c r="I4"/>
      <c r="J4" s="75"/>
      <c r="K4" s="75"/>
    </row>
    <row r="5" spans="1:11" ht="13.5" customHeight="1" x14ac:dyDescent="0.25">
      <c r="A5" s="152" t="s">
        <v>10</v>
      </c>
      <c r="B5" s="152"/>
      <c r="C5" s="84"/>
      <c r="K5" s="75"/>
    </row>
    <row r="6" spans="1:11" ht="13.5" customHeight="1" x14ac:dyDescent="0.25">
      <c r="A6" s="2" t="s">
        <v>17</v>
      </c>
      <c r="B6" s="3"/>
      <c r="C6" s="3"/>
      <c r="H6"/>
      <c r="I6"/>
      <c r="J6" s="75"/>
      <c r="K6" s="75"/>
    </row>
    <row r="7" spans="1:11" ht="13.5" customHeight="1" x14ac:dyDescent="0.25">
      <c r="A7" s="4" t="s">
        <v>27</v>
      </c>
      <c r="B7" s="5">
        <f>+F7</f>
        <v>100000</v>
      </c>
      <c r="C7" s="5"/>
      <c r="D7" s="123">
        <v>1010010010</v>
      </c>
      <c r="E7" t="s">
        <v>31</v>
      </c>
      <c r="F7" s="75">
        <v>100000</v>
      </c>
      <c r="H7"/>
      <c r="I7"/>
      <c r="J7" s="75"/>
      <c r="K7" s="75"/>
    </row>
    <row r="8" spans="1:11" ht="13.5" customHeight="1" x14ac:dyDescent="0.25">
      <c r="A8" s="4" t="s">
        <v>15</v>
      </c>
      <c r="B8" s="5">
        <f>+F8</f>
        <v>54723.63</v>
      </c>
      <c r="C8" s="5"/>
      <c r="D8" s="123" t="s">
        <v>91</v>
      </c>
      <c r="E8" t="s">
        <v>90</v>
      </c>
      <c r="F8" s="75">
        <v>54723.63</v>
      </c>
      <c r="K8" s="75"/>
    </row>
    <row r="9" spans="1:11" ht="13.5" customHeight="1" thickBot="1" x14ac:dyDescent="0.3">
      <c r="A9" s="4" t="s">
        <v>1698</v>
      </c>
      <c r="B9" s="5">
        <f>+F9</f>
        <v>57286.920000000006</v>
      </c>
      <c r="C9" s="5"/>
      <c r="D9" s="123" t="s">
        <v>91</v>
      </c>
      <c r="E9" t="s">
        <v>90</v>
      </c>
      <c r="F9" s="75">
        <f>112010.55-54723.63</f>
        <v>57286.920000000006</v>
      </c>
      <c r="H9"/>
      <c r="I9"/>
      <c r="J9" s="75"/>
      <c r="K9" s="75"/>
    </row>
    <row r="10" spans="1:11" ht="13.5" customHeight="1" thickBot="1" x14ac:dyDescent="0.3">
      <c r="A10" s="2" t="s">
        <v>18</v>
      </c>
      <c r="B10" s="6">
        <f>SUM(B7:B9)</f>
        <v>212010.55000000002</v>
      </c>
      <c r="C10" s="134"/>
      <c r="D10" s="123">
        <v>1040020070</v>
      </c>
      <c r="E10" t="s">
        <v>33</v>
      </c>
      <c r="F10" s="75">
        <v>43488.06</v>
      </c>
      <c r="H10"/>
      <c r="I10"/>
      <c r="J10" s="75"/>
      <c r="K10" s="75"/>
    </row>
    <row r="11" spans="1:11" ht="10.5" customHeight="1" thickTop="1" x14ac:dyDescent="0.25">
      <c r="K11" s="75"/>
    </row>
    <row r="12" spans="1:11" ht="13.5" customHeight="1" x14ac:dyDescent="0.25">
      <c r="A12" s="2" t="s">
        <v>22</v>
      </c>
      <c r="B12" s="3"/>
      <c r="C12" s="3"/>
      <c r="K12" s="75"/>
    </row>
    <row r="13" spans="1:11" ht="13.5" customHeight="1" x14ac:dyDescent="0.25">
      <c r="A13" t="s">
        <v>33</v>
      </c>
      <c r="B13" s="135">
        <f>+F13</f>
        <v>43488.06</v>
      </c>
      <c r="C13" s="135"/>
      <c r="D13" s="123">
        <v>1040020070</v>
      </c>
      <c r="E13" t="s">
        <v>33</v>
      </c>
      <c r="F13" s="75">
        <v>43488.06</v>
      </c>
      <c r="K13" s="75"/>
    </row>
    <row r="14" spans="1:11" s="20" customFormat="1" ht="13.5" customHeight="1" x14ac:dyDescent="0.25">
      <c r="A14" s="9" t="s">
        <v>23</v>
      </c>
      <c r="B14" s="90">
        <f>+F14</f>
        <v>5000000</v>
      </c>
      <c r="C14" s="136"/>
      <c r="D14" s="123">
        <v>1040080990</v>
      </c>
      <c r="E14" t="s">
        <v>65</v>
      </c>
      <c r="F14" s="75">
        <v>5000000</v>
      </c>
      <c r="K14" s="75"/>
    </row>
    <row r="15" spans="1:11" ht="13.5" customHeight="1" thickBot="1" x14ac:dyDescent="0.3">
      <c r="A15" s="2" t="s">
        <v>26</v>
      </c>
      <c r="B15" s="19">
        <f>+B14+B13</f>
        <v>5043488.0599999996</v>
      </c>
      <c r="C15" s="18"/>
      <c r="K15" s="75"/>
    </row>
    <row r="16" spans="1:11" ht="9" customHeight="1" thickTop="1" x14ac:dyDescent="0.25">
      <c r="B16" s="18"/>
      <c r="C16" s="3"/>
      <c r="K16" s="75"/>
    </row>
    <row r="17" spans="1:11" ht="13.5" customHeight="1" x14ac:dyDescent="0.25">
      <c r="A17" s="2" t="s">
        <v>20</v>
      </c>
      <c r="B17" s="3"/>
      <c r="C17" s="5"/>
      <c r="K17" s="75"/>
    </row>
    <row r="18" spans="1:11" ht="13.5" customHeight="1" x14ac:dyDescent="0.25">
      <c r="A18" s="4" t="s">
        <v>16</v>
      </c>
      <c r="B18" s="5">
        <f>+F18</f>
        <v>2418150</v>
      </c>
      <c r="C18" s="5"/>
      <c r="D18" s="123">
        <v>1080020010</v>
      </c>
      <c r="E18" t="s">
        <v>36</v>
      </c>
      <c r="F18" s="75">
        <v>2418150</v>
      </c>
      <c r="K18" s="75"/>
    </row>
    <row r="19" spans="1:11" ht="13.5" customHeight="1" x14ac:dyDescent="0.25">
      <c r="A19" s="4" t="s">
        <v>11</v>
      </c>
      <c r="B19" s="5">
        <f t="shared" ref="B19:B21" si="0">+F19</f>
        <v>-282128</v>
      </c>
      <c r="C19" s="5"/>
      <c r="D19" s="123">
        <v>1080090010</v>
      </c>
      <c r="E19" t="s">
        <v>40</v>
      </c>
      <c r="F19" s="75">
        <v>-282128</v>
      </c>
      <c r="H19"/>
      <c r="I19"/>
      <c r="J19" s="75"/>
      <c r="K19" s="75"/>
    </row>
    <row r="20" spans="1:11" ht="13.5" customHeight="1" x14ac:dyDescent="0.25">
      <c r="A20" s="4" t="s">
        <v>384</v>
      </c>
      <c r="B20" s="5">
        <f t="shared" si="0"/>
        <v>404208.4</v>
      </c>
      <c r="C20" s="5"/>
      <c r="D20" s="123">
        <v>1080030010</v>
      </c>
      <c r="E20" t="s">
        <v>38</v>
      </c>
      <c r="F20" s="75">
        <v>404208.4</v>
      </c>
      <c r="H20"/>
      <c r="I20"/>
      <c r="J20" s="75"/>
      <c r="K20" s="75"/>
    </row>
    <row r="21" spans="1:11" ht="13.5" customHeight="1" x14ac:dyDescent="0.25">
      <c r="A21" s="4" t="s">
        <v>11</v>
      </c>
      <c r="B21" s="5">
        <f t="shared" si="0"/>
        <v>-94304</v>
      </c>
      <c r="C21" s="134"/>
      <c r="D21" s="123">
        <v>1080090030</v>
      </c>
      <c r="E21" t="s">
        <v>41</v>
      </c>
      <c r="F21" s="75">
        <v>-94304</v>
      </c>
      <c r="K21" s="75"/>
    </row>
    <row r="22" spans="1:11" ht="13.5" customHeight="1" thickBot="1" x14ac:dyDescent="0.3">
      <c r="A22" s="2" t="s">
        <v>12</v>
      </c>
      <c r="B22" s="10">
        <f>SUM(B18:B21)</f>
        <v>2445926.3999999999</v>
      </c>
      <c r="G22" s="75"/>
      <c r="H22"/>
      <c r="I22"/>
      <c r="J22" s="75"/>
      <c r="K22" s="75"/>
    </row>
    <row r="23" spans="1:11" ht="9.75" customHeight="1" thickTop="1" x14ac:dyDescent="0.25">
      <c r="C23" s="3"/>
      <c r="H23"/>
      <c r="I23"/>
      <c r="J23" s="75"/>
      <c r="K23" s="75"/>
    </row>
    <row r="24" spans="1:11" ht="13.5" customHeight="1" x14ac:dyDescent="0.2">
      <c r="A24" s="2" t="s">
        <v>21</v>
      </c>
      <c r="B24" s="3"/>
      <c r="C24" s="83"/>
    </row>
    <row r="25" spans="1:11" ht="13.5" customHeight="1" x14ac:dyDescent="0.25">
      <c r="A25" s="151" t="s">
        <v>385</v>
      </c>
      <c r="B25" s="151"/>
      <c r="C25" s="17"/>
      <c r="D25" s="123" t="s">
        <v>44</v>
      </c>
      <c r="E25" t="s">
        <v>45</v>
      </c>
      <c r="F25" s="75">
        <v>59276.79</v>
      </c>
      <c r="G25" s="75"/>
      <c r="H25"/>
      <c r="I25"/>
      <c r="J25" s="75"/>
      <c r="K25" s="75"/>
    </row>
    <row r="26" spans="1:11" ht="10.5" customHeight="1" x14ac:dyDescent="0.25">
      <c r="A26" s="17"/>
      <c r="B26" s="17"/>
      <c r="C26" s="3"/>
      <c r="D26" s="123"/>
      <c r="E26"/>
      <c r="F26" s="75"/>
      <c r="G26" s="75"/>
      <c r="H26"/>
      <c r="I26"/>
      <c r="J26" s="75"/>
      <c r="K26" s="75"/>
    </row>
    <row r="27" spans="1:11" ht="13.5" customHeight="1" x14ac:dyDescent="0.25">
      <c r="A27" s="2" t="s">
        <v>332</v>
      </c>
      <c r="B27" s="3"/>
      <c r="C27" s="83"/>
      <c r="D27" s="123"/>
      <c r="E27"/>
      <c r="F27" s="75"/>
      <c r="G27" s="75"/>
      <c r="H27"/>
      <c r="I27"/>
      <c r="J27" s="75"/>
      <c r="K27" s="75"/>
    </row>
    <row r="28" spans="1:11" ht="13.5" customHeight="1" x14ac:dyDescent="0.25">
      <c r="A28" s="151" t="s">
        <v>1775</v>
      </c>
      <c r="B28" s="151"/>
      <c r="C28" s="17"/>
      <c r="D28" s="123">
        <v>2040020040</v>
      </c>
      <c r="E28" t="s">
        <v>331</v>
      </c>
      <c r="F28" s="75">
        <v>0</v>
      </c>
      <c r="G28" s="75">
        <v>113750.43</v>
      </c>
      <c r="H28"/>
      <c r="I28"/>
      <c r="J28" s="75"/>
      <c r="K28" s="75"/>
    </row>
    <row r="29" spans="1:11" ht="7.5" customHeight="1" x14ac:dyDescent="0.25">
      <c r="A29" s="17"/>
      <c r="B29" s="17"/>
      <c r="C29" s="3"/>
      <c r="D29" s="123"/>
      <c r="E29"/>
      <c r="F29" s="75"/>
      <c r="G29" s="75"/>
      <c r="H29"/>
      <c r="I29"/>
      <c r="J29" s="75"/>
      <c r="K29" s="75"/>
    </row>
    <row r="30" spans="1:11" ht="13.5" customHeight="1" x14ac:dyDescent="0.25">
      <c r="A30" s="2" t="s">
        <v>333</v>
      </c>
      <c r="B30" s="3"/>
      <c r="C30" s="83"/>
      <c r="D30" s="123">
        <v>5060010200</v>
      </c>
      <c r="E30" t="s">
        <v>33</v>
      </c>
      <c r="F30" s="75"/>
      <c r="G30" s="75">
        <v>3793664.78</v>
      </c>
      <c r="H30"/>
      <c r="I30"/>
      <c r="J30" s="75"/>
      <c r="K30" s="75"/>
    </row>
    <row r="31" spans="1:11" ht="13.5" customHeight="1" x14ac:dyDescent="0.25">
      <c r="A31" s="151" t="s">
        <v>386</v>
      </c>
      <c r="B31" s="151"/>
      <c r="C31" s="92"/>
      <c r="H31"/>
      <c r="I31"/>
      <c r="J31" s="75"/>
      <c r="K31" s="75"/>
    </row>
    <row r="32" spans="1:11" ht="9.75" customHeight="1" x14ac:dyDescent="0.25">
      <c r="A32" s="91"/>
      <c r="B32" s="92"/>
      <c r="C32" s="3"/>
      <c r="D32" s="123">
        <v>4060</v>
      </c>
      <c r="E32" t="s">
        <v>50</v>
      </c>
      <c r="G32" s="75"/>
      <c r="H32"/>
      <c r="I32"/>
      <c r="J32" s="75"/>
      <c r="K32" s="75"/>
    </row>
    <row r="33" spans="1:12" ht="13.5" customHeight="1" x14ac:dyDescent="0.25">
      <c r="A33" s="2" t="s">
        <v>334</v>
      </c>
      <c r="B33" s="3"/>
      <c r="C33" s="93"/>
      <c r="D33" s="123">
        <v>4060010010</v>
      </c>
      <c r="E33" t="s">
        <v>52</v>
      </c>
      <c r="F33" s="75">
        <v>941253.76</v>
      </c>
      <c r="G33" s="75"/>
      <c r="H33"/>
      <c r="I33"/>
      <c r="J33" s="75"/>
      <c r="K33" s="75"/>
    </row>
    <row r="34" spans="1:12" ht="13.5" customHeight="1" x14ac:dyDescent="0.25">
      <c r="A34" s="159" t="s">
        <v>1697</v>
      </c>
      <c r="B34" s="93">
        <f>+F33</f>
        <v>941253.76</v>
      </c>
      <c r="C34" s="93"/>
      <c r="D34" s="123">
        <v>4060010020</v>
      </c>
      <c r="E34" t="s">
        <v>53</v>
      </c>
      <c r="F34" s="75">
        <v>79848.97</v>
      </c>
      <c r="G34" s="75"/>
    </row>
    <row r="35" spans="1:12" ht="13.5" customHeight="1" x14ac:dyDescent="0.25">
      <c r="A35" s="88" t="s">
        <v>24</v>
      </c>
      <c r="B35" s="93">
        <f>+F34</f>
        <v>79848.97</v>
      </c>
      <c r="C35" s="93"/>
      <c r="D35" s="123">
        <v>4070010130</v>
      </c>
      <c r="E35" t="s">
        <v>56</v>
      </c>
      <c r="F35" s="75">
        <v>71572.850000000006</v>
      </c>
      <c r="G35" s="75"/>
    </row>
    <row r="36" spans="1:12" ht="13.5" customHeight="1" x14ac:dyDescent="0.25">
      <c r="A36" s="88" t="s">
        <v>336</v>
      </c>
      <c r="B36" s="93">
        <f>+F35</f>
        <v>71572.850000000006</v>
      </c>
      <c r="C36" s="93"/>
      <c r="D36" s="123">
        <v>4070020010</v>
      </c>
      <c r="E36" t="s">
        <v>58</v>
      </c>
      <c r="F36" s="75">
        <v>249749.88</v>
      </c>
      <c r="G36" s="75"/>
    </row>
    <row r="37" spans="1:12" ht="13.5" customHeight="1" x14ac:dyDescent="0.25">
      <c r="A37" s="88" t="s">
        <v>25</v>
      </c>
      <c r="B37" s="93">
        <f>+F36</f>
        <v>249749.88</v>
      </c>
      <c r="C37" s="93"/>
      <c r="D37" s="123">
        <v>4070020040</v>
      </c>
      <c r="E37" t="s">
        <v>309</v>
      </c>
      <c r="F37" s="75">
        <v>44625</v>
      </c>
      <c r="G37" s="75"/>
    </row>
    <row r="38" spans="1:12" ht="13.5" customHeight="1" x14ac:dyDescent="0.25">
      <c r="A38" s="88" t="s">
        <v>309</v>
      </c>
      <c r="B38" s="93">
        <f>+F37</f>
        <v>44625</v>
      </c>
      <c r="C38" s="93"/>
      <c r="D38" s="123">
        <v>4070020050</v>
      </c>
      <c r="E38" t="s">
        <v>327</v>
      </c>
      <c r="F38" s="75">
        <v>86496.92</v>
      </c>
      <c r="G38" s="75"/>
      <c r="I38"/>
      <c r="J38"/>
      <c r="K38" s="75"/>
      <c r="L38" s="75"/>
    </row>
    <row r="39" spans="1:12" ht="13.5" customHeight="1" x14ac:dyDescent="0.25">
      <c r="A39" s="88" t="s">
        <v>335</v>
      </c>
      <c r="B39" s="93">
        <f>+F38</f>
        <v>86496.92</v>
      </c>
      <c r="C39" s="93"/>
      <c r="D39" s="123">
        <v>4070020060</v>
      </c>
      <c r="E39" t="s">
        <v>369</v>
      </c>
      <c r="F39" s="75">
        <v>400000</v>
      </c>
      <c r="G39" s="75"/>
      <c r="I39"/>
      <c r="J39"/>
      <c r="K39" s="75"/>
      <c r="L39" s="75"/>
    </row>
    <row r="40" spans="1:12" ht="13.5" customHeight="1" x14ac:dyDescent="0.25">
      <c r="A40" t="s">
        <v>381</v>
      </c>
      <c r="B40" s="93">
        <f>+F39</f>
        <v>400000</v>
      </c>
      <c r="C40" s="93"/>
      <c r="D40" s="123">
        <v>4070020100</v>
      </c>
      <c r="E40" t="s">
        <v>371</v>
      </c>
      <c r="F40" s="75">
        <v>4000</v>
      </c>
      <c r="G40" s="75"/>
      <c r="I40"/>
      <c r="J40"/>
      <c r="K40" s="75"/>
      <c r="L40" s="75"/>
    </row>
    <row r="41" spans="1:12" ht="13.5" customHeight="1" x14ac:dyDescent="0.25">
      <c r="A41" t="s">
        <v>378</v>
      </c>
      <c r="B41" s="93">
        <f>+F40</f>
        <v>4000</v>
      </c>
      <c r="C41" s="93"/>
      <c r="D41" s="123">
        <v>4070020990</v>
      </c>
      <c r="E41" t="s">
        <v>59</v>
      </c>
      <c r="F41" s="75">
        <v>2464142.7799999998</v>
      </c>
      <c r="G41" s="75"/>
      <c r="I41"/>
      <c r="J41"/>
      <c r="K41" s="75"/>
      <c r="L41" s="75"/>
    </row>
    <row r="42" spans="1:12" ht="13.5" customHeight="1" x14ac:dyDescent="0.25">
      <c r="A42" s="124" t="s">
        <v>382</v>
      </c>
      <c r="B42" s="93">
        <f>+F41</f>
        <v>2464142.7799999998</v>
      </c>
      <c r="C42" s="93"/>
      <c r="D42" s="123">
        <v>4070030070</v>
      </c>
      <c r="E42" t="s">
        <v>1693</v>
      </c>
      <c r="F42" s="75">
        <v>66566.75</v>
      </c>
      <c r="G42" s="75"/>
      <c r="I42"/>
      <c r="J42"/>
      <c r="K42" s="75"/>
      <c r="L42" s="75"/>
    </row>
    <row r="43" spans="1:12" ht="13.5" customHeight="1" x14ac:dyDescent="0.25">
      <c r="A43" t="s">
        <v>1693</v>
      </c>
      <c r="B43" s="93">
        <f>+F42</f>
        <v>66566.75</v>
      </c>
      <c r="C43" s="93"/>
      <c r="D43" s="123">
        <v>4070040030</v>
      </c>
      <c r="E43" t="s">
        <v>198</v>
      </c>
      <c r="F43" s="75">
        <v>333300</v>
      </c>
      <c r="G43" s="75"/>
      <c r="I43"/>
      <c r="J43"/>
      <c r="K43" s="75"/>
      <c r="L43" s="75"/>
    </row>
    <row r="44" spans="1:12" ht="13.5" customHeight="1" x14ac:dyDescent="0.25">
      <c r="A44" s="88" t="s">
        <v>337</v>
      </c>
      <c r="B44" s="93">
        <f>+F43</f>
        <v>333300</v>
      </c>
      <c r="C44" s="93"/>
      <c r="D44" s="123">
        <v>4070040040</v>
      </c>
      <c r="E44" t="s">
        <v>373</v>
      </c>
      <c r="F44" s="75">
        <v>241508.11</v>
      </c>
      <c r="G44" s="75"/>
      <c r="I44"/>
      <c r="J44"/>
      <c r="K44" s="75"/>
      <c r="L44" s="75"/>
    </row>
    <row r="45" spans="1:12" s="12" customFormat="1" ht="13.5" customHeight="1" x14ac:dyDescent="0.25">
      <c r="A45" t="s">
        <v>380</v>
      </c>
      <c r="B45" s="93">
        <f t="shared" ref="B45:B48" si="1">+F44</f>
        <v>241508.11</v>
      </c>
      <c r="C45" s="137"/>
      <c r="D45" s="123">
        <v>4070040050</v>
      </c>
      <c r="E45" t="s">
        <v>1695</v>
      </c>
      <c r="F45" s="75">
        <v>73882.899999999994</v>
      </c>
      <c r="G45" s="75"/>
      <c r="I45"/>
      <c r="J45"/>
      <c r="K45" s="75"/>
      <c r="L45" s="75"/>
    </row>
    <row r="46" spans="1:12" ht="13.5" customHeight="1" x14ac:dyDescent="0.25">
      <c r="A46" t="s">
        <v>1695</v>
      </c>
      <c r="B46" s="93">
        <f t="shared" si="1"/>
        <v>73882.899999999994</v>
      </c>
      <c r="C46" s="134"/>
      <c r="D46" s="123">
        <v>4070040070</v>
      </c>
      <c r="E46" t="s">
        <v>61</v>
      </c>
      <c r="F46" s="75">
        <v>241992</v>
      </c>
      <c r="G46" s="75"/>
      <c r="I46"/>
      <c r="J46"/>
      <c r="K46" s="75"/>
      <c r="L46" s="75"/>
    </row>
    <row r="47" spans="1:12" ht="13.5" customHeight="1" x14ac:dyDescent="0.25">
      <c r="A47" s="88" t="s">
        <v>338</v>
      </c>
      <c r="B47" s="93">
        <f t="shared" si="1"/>
        <v>241992</v>
      </c>
      <c r="D47" s="123">
        <v>4070050060</v>
      </c>
      <c r="E47" t="s">
        <v>312</v>
      </c>
      <c r="F47" s="75">
        <v>246463.84</v>
      </c>
      <c r="G47" s="75"/>
      <c r="I47"/>
      <c r="J47"/>
      <c r="K47" s="75"/>
      <c r="L47" s="75"/>
    </row>
    <row r="48" spans="1:12" ht="13.5" customHeight="1" thickBot="1" x14ac:dyDescent="0.3">
      <c r="A48" s="88" t="s">
        <v>339</v>
      </c>
      <c r="B48" s="93">
        <f>+F47</f>
        <v>246463.84</v>
      </c>
      <c r="F48" s="133">
        <f>SUM(F33:F47)</f>
        <v>5545403.7600000007</v>
      </c>
      <c r="I48"/>
      <c r="J48"/>
      <c r="K48" s="75"/>
      <c r="L48" s="75"/>
    </row>
    <row r="49" spans="1:12" ht="13.5" customHeight="1" thickBot="1" x14ac:dyDescent="0.3">
      <c r="A49" s="2" t="s">
        <v>1</v>
      </c>
      <c r="B49" s="6">
        <f>SUM(B34:B48)</f>
        <v>5545403.7600000007</v>
      </c>
      <c r="D49" s="123"/>
      <c r="E49"/>
      <c r="F49" s="75">
        <f>+F48-B49</f>
        <v>0</v>
      </c>
      <c r="G49" s="75"/>
      <c r="I49"/>
      <c r="J49"/>
      <c r="K49" s="75"/>
      <c r="L49" s="75"/>
    </row>
    <row r="50" spans="1:12" ht="13.5" customHeight="1" thickTop="1" x14ac:dyDescent="0.25">
      <c r="I50"/>
      <c r="J50"/>
      <c r="K50" s="75"/>
      <c r="L50" s="75"/>
    </row>
    <row r="51" spans="1:12" ht="13.5" customHeight="1" x14ac:dyDescent="0.25">
      <c r="I51"/>
      <c r="J51"/>
      <c r="K51" s="75"/>
      <c r="L51" s="75"/>
    </row>
    <row r="52" spans="1:12" ht="11.25" customHeight="1" x14ac:dyDescent="0.25">
      <c r="C52" s="16"/>
      <c r="I52"/>
      <c r="J52"/>
      <c r="K52" s="75"/>
      <c r="L52" s="75"/>
    </row>
    <row r="53" spans="1:12" ht="18" customHeight="1" x14ac:dyDescent="0.25">
      <c r="I53"/>
      <c r="J53"/>
      <c r="K53" s="75"/>
      <c r="L53" s="75"/>
    </row>
    <row r="54" spans="1:12" ht="18" customHeight="1" x14ac:dyDescent="0.25">
      <c r="D54" s="123"/>
      <c r="E54"/>
      <c r="F54" s="75"/>
      <c r="G54" s="75"/>
      <c r="I54"/>
      <c r="J54"/>
      <c r="K54" s="75"/>
      <c r="L54" s="75"/>
    </row>
    <row r="55" spans="1:12" ht="13.5" customHeight="1" x14ac:dyDescent="0.25">
      <c r="A55" s="13" t="s">
        <v>383</v>
      </c>
      <c r="B55" s="14"/>
      <c r="I55"/>
      <c r="J55"/>
      <c r="K55" s="75"/>
      <c r="L55" s="75"/>
    </row>
    <row r="56" spans="1:12" ht="13.5" customHeight="1" x14ac:dyDescent="0.25">
      <c r="A56" s="13" t="s">
        <v>387</v>
      </c>
      <c r="B56" s="14"/>
      <c r="C56" s="14"/>
      <c r="I56"/>
      <c r="J56"/>
      <c r="K56" s="75"/>
      <c r="L56" s="75"/>
    </row>
    <row r="57" spans="1:12" ht="13.5" customHeight="1" x14ac:dyDescent="0.25">
      <c r="C57" s="14"/>
      <c r="I57"/>
      <c r="J57"/>
      <c r="K57" s="75"/>
      <c r="L57" s="75"/>
    </row>
    <row r="58" spans="1:12" ht="13.5" customHeight="1" x14ac:dyDescent="0.25">
      <c r="I58"/>
      <c r="J58"/>
      <c r="K58" s="75"/>
      <c r="L58" s="75"/>
    </row>
    <row r="59" spans="1:12" ht="13.5" customHeight="1" x14ac:dyDescent="0.25">
      <c r="I59"/>
      <c r="J59"/>
      <c r="K59" s="75"/>
      <c r="L59" s="75"/>
    </row>
    <row r="60" spans="1:12" ht="13.5" customHeight="1" x14ac:dyDescent="0.25">
      <c r="I60"/>
      <c r="J60"/>
      <c r="K60" s="75"/>
      <c r="L60" s="75"/>
    </row>
    <row r="61" spans="1:12" ht="13.5" customHeight="1" x14ac:dyDescent="0.25">
      <c r="I61"/>
      <c r="J61"/>
      <c r="K61" s="75"/>
      <c r="L61" s="75"/>
    </row>
    <row r="62" spans="1:12" ht="13.5" customHeight="1" x14ac:dyDescent="0.25">
      <c r="I62"/>
      <c r="J62"/>
      <c r="K62" s="75"/>
      <c r="L62" s="75"/>
    </row>
    <row r="63" spans="1:12" ht="13.5" customHeight="1" x14ac:dyDescent="0.25">
      <c r="I63"/>
      <c r="J63"/>
      <c r="K63" s="75"/>
      <c r="L63" s="75"/>
    </row>
  </sheetData>
  <mergeCells count="8">
    <mergeCell ref="A25:B25"/>
    <mergeCell ref="A31:B31"/>
    <mergeCell ref="A1:B1"/>
    <mergeCell ref="A2:B2"/>
    <mergeCell ref="A3:B3"/>
    <mergeCell ref="A4:B4"/>
    <mergeCell ref="A5:B5"/>
    <mergeCell ref="A28:B28"/>
  </mergeCells>
  <pageMargins left="0.78740157480314965" right="0.39370078740157483" top="0.78740157480314965" bottom="0.78740157480314965" header="0" footer="0"/>
  <pageSetup paperSize="9" orientation="portrait" verticalDpi="72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43" workbookViewId="0">
      <selection activeCell="J43" sqref="J1:U1048576"/>
    </sheetView>
  </sheetViews>
  <sheetFormatPr baseColWidth="10" defaultRowHeight="12.75" x14ac:dyDescent="0.2"/>
  <cols>
    <col min="1" max="1" width="11.85546875" style="180" customWidth="1"/>
    <col min="2" max="2" width="40.42578125" style="180" customWidth="1"/>
    <col min="3" max="3" width="12.7109375" style="181" customWidth="1"/>
    <col min="4" max="4" width="12.7109375" style="180" bestFit="1" customWidth="1"/>
    <col min="5" max="5" width="11.7109375" style="180" customWidth="1"/>
    <col min="6" max="6" width="10.140625" style="180" bestFit="1" customWidth="1"/>
    <col min="7" max="7" width="12.5703125" style="180" customWidth="1"/>
    <col min="8" max="8" width="12.7109375" style="180" bestFit="1" customWidth="1"/>
    <col min="9" max="9" width="11.85546875" style="180" customWidth="1"/>
    <col min="10" max="12" width="11.85546875" style="180" hidden="1" customWidth="1"/>
    <col min="13" max="21" width="0" style="180" hidden="1" customWidth="1"/>
    <col min="22" max="16384" width="11.42578125" style="180"/>
  </cols>
  <sheetData>
    <row r="1" spans="1:13" x14ac:dyDescent="0.2">
      <c r="A1" s="141" t="s">
        <v>2</v>
      </c>
      <c r="B1" s="141"/>
      <c r="C1" s="141"/>
      <c r="D1" s="141"/>
      <c r="E1" s="141"/>
      <c r="F1" s="141"/>
      <c r="G1" s="141"/>
      <c r="H1" s="141"/>
      <c r="I1" s="71"/>
      <c r="J1" s="71"/>
      <c r="K1" s="71"/>
      <c r="L1" s="71"/>
    </row>
    <row r="2" spans="1:13" x14ac:dyDescent="0.2">
      <c r="A2" s="142" t="s">
        <v>8</v>
      </c>
      <c r="B2" s="142"/>
      <c r="C2" s="142"/>
      <c r="D2" s="142"/>
      <c r="E2" s="142"/>
      <c r="F2" s="142"/>
      <c r="G2" s="142"/>
      <c r="H2" s="142"/>
      <c r="I2" s="32"/>
      <c r="J2" s="32"/>
      <c r="K2" s="32"/>
      <c r="L2" s="32"/>
    </row>
    <row r="3" spans="1:13" x14ac:dyDescent="0.2">
      <c r="A3" s="141" t="s">
        <v>94</v>
      </c>
      <c r="B3" s="141"/>
      <c r="C3" s="141"/>
      <c r="D3" s="141"/>
      <c r="E3" s="141"/>
      <c r="F3" s="141"/>
      <c r="G3" s="141"/>
      <c r="H3" s="141"/>
      <c r="I3" s="71"/>
      <c r="J3" s="71"/>
      <c r="K3" s="71"/>
      <c r="L3" s="71"/>
    </row>
    <row r="4" spans="1:13" x14ac:dyDescent="0.2">
      <c r="A4" s="141" t="s">
        <v>1696</v>
      </c>
      <c r="B4" s="141"/>
      <c r="C4" s="141"/>
      <c r="D4" s="141"/>
      <c r="E4" s="141"/>
      <c r="F4" s="141"/>
      <c r="G4" s="141"/>
      <c r="H4" s="141"/>
      <c r="I4" s="71"/>
      <c r="J4" s="71"/>
      <c r="K4" s="71"/>
      <c r="L4" s="71"/>
    </row>
    <row r="5" spans="1:13" x14ac:dyDescent="0.2">
      <c r="A5" s="140" t="s">
        <v>75</v>
      </c>
      <c r="B5" s="140"/>
      <c r="C5" s="140"/>
      <c r="D5" s="140"/>
      <c r="E5" s="140"/>
      <c r="F5" s="140"/>
      <c r="G5" s="140"/>
      <c r="H5" s="140"/>
      <c r="I5" s="34"/>
      <c r="J5" s="34"/>
      <c r="K5" s="34"/>
      <c r="L5" s="34"/>
    </row>
    <row r="7" spans="1:13" x14ac:dyDescent="0.2">
      <c r="A7" s="159"/>
      <c r="B7" s="159"/>
      <c r="C7" s="159" t="s">
        <v>1685</v>
      </c>
      <c r="D7" s="159"/>
      <c r="E7" s="159" t="s">
        <v>93</v>
      </c>
      <c r="F7" s="159"/>
      <c r="G7" s="159" t="s">
        <v>1686</v>
      </c>
      <c r="H7" s="159"/>
      <c r="I7" s="159"/>
      <c r="J7" s="159"/>
      <c r="K7" s="159"/>
      <c r="L7" s="159"/>
    </row>
    <row r="8" spans="1:13" x14ac:dyDescent="0.2">
      <c r="A8" s="159">
        <v>1010</v>
      </c>
      <c r="B8" s="159" t="s">
        <v>29</v>
      </c>
      <c r="C8" s="164">
        <v>382402.4</v>
      </c>
      <c r="D8" s="164">
        <v>0</v>
      </c>
      <c r="E8" s="164">
        <v>-170391.85</v>
      </c>
      <c r="F8" s="164">
        <v>0</v>
      </c>
      <c r="G8" s="164">
        <v>212010.55</v>
      </c>
      <c r="H8" s="164">
        <v>0</v>
      </c>
      <c r="K8" s="159" t="s">
        <v>138</v>
      </c>
      <c r="L8" s="159"/>
      <c r="M8" s="159"/>
    </row>
    <row r="9" spans="1:13" x14ac:dyDescent="0.2">
      <c r="A9" s="159">
        <v>1010010</v>
      </c>
      <c r="B9" s="159" t="s">
        <v>30</v>
      </c>
      <c r="C9" s="164">
        <v>100000</v>
      </c>
      <c r="D9" s="164">
        <v>0</v>
      </c>
      <c r="E9" s="164">
        <v>0</v>
      </c>
      <c r="F9" s="164">
        <v>0</v>
      </c>
      <c r="G9" s="164">
        <v>100000</v>
      </c>
      <c r="H9" s="164">
        <v>0</v>
      </c>
      <c r="K9" s="159"/>
      <c r="L9" s="159" t="s">
        <v>137</v>
      </c>
      <c r="M9" s="159"/>
    </row>
    <row r="10" spans="1:13" x14ac:dyDescent="0.2">
      <c r="A10" s="159">
        <v>1010010010</v>
      </c>
      <c r="B10" s="159" t="s">
        <v>31</v>
      </c>
      <c r="C10" s="164">
        <v>100000</v>
      </c>
      <c r="D10" s="164">
        <v>0</v>
      </c>
      <c r="E10" s="164">
        <v>0</v>
      </c>
      <c r="F10" s="164">
        <v>0</v>
      </c>
      <c r="G10" s="164">
        <v>100000</v>
      </c>
      <c r="H10" s="164">
        <v>0</v>
      </c>
      <c r="K10" s="159"/>
      <c r="L10" s="159"/>
      <c r="M10" s="159" t="s">
        <v>136</v>
      </c>
    </row>
    <row r="11" spans="1:13" x14ac:dyDescent="0.2">
      <c r="A11" s="159">
        <v>1010030</v>
      </c>
      <c r="B11" s="159" t="s">
        <v>92</v>
      </c>
      <c r="C11" s="164">
        <v>282402.40000000002</v>
      </c>
      <c r="D11" s="164">
        <v>0</v>
      </c>
      <c r="E11" s="164">
        <v>-170391.85</v>
      </c>
      <c r="F11" s="164">
        <v>0</v>
      </c>
      <c r="G11" s="164">
        <v>112010.55</v>
      </c>
      <c r="H11" s="164">
        <v>0</v>
      </c>
      <c r="K11" s="159"/>
      <c r="L11" s="159" t="s">
        <v>135</v>
      </c>
      <c r="M11" s="159"/>
    </row>
    <row r="12" spans="1:13" x14ac:dyDescent="0.2">
      <c r="A12" s="159" t="s">
        <v>91</v>
      </c>
      <c r="B12" s="159" t="s">
        <v>90</v>
      </c>
      <c r="C12" s="164">
        <v>282402.40000000002</v>
      </c>
      <c r="D12" s="164">
        <v>0</v>
      </c>
      <c r="E12" s="164">
        <v>-170391.85</v>
      </c>
      <c r="F12" s="164">
        <v>0</v>
      </c>
      <c r="G12" s="164">
        <v>112010.55</v>
      </c>
      <c r="H12" s="164">
        <v>0</v>
      </c>
      <c r="K12" s="159"/>
      <c r="L12" s="159"/>
      <c r="M12" s="159" t="s">
        <v>134</v>
      </c>
    </row>
    <row r="13" spans="1:13" x14ac:dyDescent="0.2">
      <c r="A13" s="159">
        <v>1040</v>
      </c>
      <c r="B13" s="159" t="s">
        <v>32</v>
      </c>
      <c r="C13" s="164">
        <v>5000000</v>
      </c>
      <c r="D13" s="164">
        <v>0</v>
      </c>
      <c r="E13" s="164">
        <v>43488.06</v>
      </c>
      <c r="F13" s="164">
        <v>0</v>
      </c>
      <c r="G13" s="164">
        <v>5043488.0599999996</v>
      </c>
      <c r="H13" s="164">
        <v>0</v>
      </c>
      <c r="K13" s="159" t="s">
        <v>133</v>
      </c>
      <c r="L13" s="159"/>
      <c r="M13" s="159"/>
    </row>
    <row r="14" spans="1:13" x14ac:dyDescent="0.2">
      <c r="A14" s="159">
        <v>1040020</v>
      </c>
      <c r="B14" s="159" t="s">
        <v>1688</v>
      </c>
      <c r="C14" s="164">
        <v>0</v>
      </c>
      <c r="D14" s="164">
        <v>0</v>
      </c>
      <c r="E14" s="164">
        <v>43488.06</v>
      </c>
      <c r="F14" s="164">
        <v>0</v>
      </c>
      <c r="G14" s="164">
        <v>43488.06</v>
      </c>
      <c r="H14" s="164">
        <v>0</v>
      </c>
      <c r="K14" s="159"/>
      <c r="L14" s="159" t="s">
        <v>1687</v>
      </c>
      <c r="M14" s="159"/>
    </row>
    <row r="15" spans="1:13" x14ac:dyDescent="0.2">
      <c r="A15" s="159">
        <v>1040020070</v>
      </c>
      <c r="B15" s="159" t="s">
        <v>33</v>
      </c>
      <c r="C15" s="164">
        <v>0</v>
      </c>
      <c r="D15" s="164">
        <v>0</v>
      </c>
      <c r="E15" s="164">
        <v>43488.06</v>
      </c>
      <c r="F15" s="164">
        <v>0</v>
      </c>
      <c r="G15" s="164">
        <v>43488.06</v>
      </c>
      <c r="H15" s="164">
        <v>0</v>
      </c>
      <c r="K15" s="159"/>
      <c r="L15" s="159"/>
      <c r="M15" s="159" t="s">
        <v>1689</v>
      </c>
    </row>
    <row r="16" spans="1:13" x14ac:dyDescent="0.2">
      <c r="A16" s="159">
        <v>1040080</v>
      </c>
      <c r="B16" s="159" t="s">
        <v>64</v>
      </c>
      <c r="C16" s="164">
        <v>5000000</v>
      </c>
      <c r="D16" s="164">
        <v>0</v>
      </c>
      <c r="E16" s="164">
        <v>0</v>
      </c>
      <c r="F16" s="164">
        <v>0</v>
      </c>
      <c r="G16" s="164">
        <v>5000000</v>
      </c>
      <c r="H16" s="164">
        <v>0</v>
      </c>
      <c r="K16" s="159"/>
      <c r="L16" s="159" t="s">
        <v>132</v>
      </c>
      <c r="M16" s="159"/>
    </row>
    <row r="17" spans="1:13" x14ac:dyDescent="0.2">
      <c r="A17" s="159">
        <v>1040080990</v>
      </c>
      <c r="B17" s="159" t="s">
        <v>65</v>
      </c>
      <c r="C17" s="164">
        <v>5000000</v>
      </c>
      <c r="D17" s="164">
        <v>0</v>
      </c>
      <c r="E17" s="164">
        <v>0</v>
      </c>
      <c r="F17" s="164">
        <v>0</v>
      </c>
      <c r="G17" s="164">
        <v>5000000</v>
      </c>
      <c r="H17" s="164">
        <v>0</v>
      </c>
      <c r="K17" s="159"/>
      <c r="L17" s="159"/>
      <c r="M17" s="159" t="s">
        <v>131</v>
      </c>
    </row>
    <row r="18" spans="1:13" x14ac:dyDescent="0.2">
      <c r="A18" s="159">
        <v>1080</v>
      </c>
      <c r="B18" s="159" t="s">
        <v>34</v>
      </c>
      <c r="C18" s="164">
        <v>2472814.4</v>
      </c>
      <c r="D18" s="164">
        <v>0</v>
      </c>
      <c r="E18" s="164">
        <v>-26888</v>
      </c>
      <c r="F18" s="164">
        <v>0</v>
      </c>
      <c r="G18" s="164">
        <v>2445926.3999999999</v>
      </c>
      <c r="H18" s="164">
        <v>0</v>
      </c>
      <c r="K18" s="159" t="s">
        <v>130</v>
      </c>
      <c r="L18" s="159"/>
      <c r="M18" s="159"/>
    </row>
    <row r="19" spans="1:13" x14ac:dyDescent="0.2">
      <c r="A19" s="159">
        <v>1080020</v>
      </c>
      <c r="B19" s="159" t="s">
        <v>35</v>
      </c>
      <c r="C19" s="164">
        <v>2418150</v>
      </c>
      <c r="D19" s="164">
        <v>0</v>
      </c>
      <c r="E19" s="164">
        <v>0</v>
      </c>
      <c r="F19" s="164">
        <v>0</v>
      </c>
      <c r="G19" s="164">
        <v>2418150</v>
      </c>
      <c r="H19" s="164">
        <v>0</v>
      </c>
      <c r="K19" s="159"/>
      <c r="L19" s="159" t="s">
        <v>129</v>
      </c>
      <c r="M19" s="159"/>
    </row>
    <row r="20" spans="1:13" x14ac:dyDescent="0.2">
      <c r="A20" s="159">
        <v>1080020010</v>
      </c>
      <c r="B20" s="159" t="s">
        <v>36</v>
      </c>
      <c r="C20" s="164">
        <v>2418150</v>
      </c>
      <c r="D20" s="164">
        <v>0</v>
      </c>
      <c r="E20" s="164">
        <v>0</v>
      </c>
      <c r="F20" s="164">
        <v>0</v>
      </c>
      <c r="G20" s="164">
        <v>2418150</v>
      </c>
      <c r="H20" s="164">
        <v>0</v>
      </c>
      <c r="K20" s="159"/>
      <c r="L20" s="159"/>
      <c r="M20" s="159" t="s">
        <v>128</v>
      </c>
    </row>
    <row r="21" spans="1:13" x14ac:dyDescent="0.2">
      <c r="A21" s="159">
        <v>1080030</v>
      </c>
      <c r="B21" s="159" t="s">
        <v>37</v>
      </c>
      <c r="C21" s="164">
        <v>404208.4</v>
      </c>
      <c r="D21" s="164">
        <v>0</v>
      </c>
      <c r="E21" s="164">
        <v>0</v>
      </c>
      <c r="F21" s="164">
        <v>0</v>
      </c>
      <c r="G21" s="164">
        <v>404208.4</v>
      </c>
      <c r="H21" s="164">
        <v>0</v>
      </c>
      <c r="K21" s="159"/>
      <c r="L21" s="159" t="s">
        <v>127</v>
      </c>
      <c r="M21" s="159"/>
    </row>
    <row r="22" spans="1:13" x14ac:dyDescent="0.2">
      <c r="A22" s="159">
        <v>1080030010</v>
      </c>
      <c r="B22" s="159" t="s">
        <v>38</v>
      </c>
      <c r="C22" s="164">
        <v>404208.4</v>
      </c>
      <c r="D22" s="164">
        <v>0</v>
      </c>
      <c r="E22" s="164">
        <v>0</v>
      </c>
      <c r="F22" s="164">
        <v>0</v>
      </c>
      <c r="G22" s="164">
        <v>404208.4</v>
      </c>
      <c r="H22" s="164">
        <v>0</v>
      </c>
      <c r="K22" s="159"/>
      <c r="L22" s="159"/>
      <c r="M22" s="159" t="s">
        <v>126</v>
      </c>
    </row>
    <row r="23" spans="1:13" x14ac:dyDescent="0.2">
      <c r="A23" s="159">
        <v>1080090</v>
      </c>
      <c r="B23" s="159" t="s">
        <v>39</v>
      </c>
      <c r="C23" s="164">
        <v>-349544</v>
      </c>
      <c r="D23" s="164">
        <v>0</v>
      </c>
      <c r="E23" s="164">
        <v>-26888</v>
      </c>
      <c r="F23" s="164">
        <v>0</v>
      </c>
      <c r="G23" s="164">
        <v>-376432</v>
      </c>
      <c r="H23" s="164">
        <v>0</v>
      </c>
      <c r="K23" s="159"/>
      <c r="L23" s="159" t="s">
        <v>125</v>
      </c>
      <c r="M23" s="159"/>
    </row>
    <row r="24" spans="1:13" x14ac:dyDescent="0.2">
      <c r="A24" s="159">
        <v>1080090010</v>
      </c>
      <c r="B24" s="159" t="s">
        <v>40</v>
      </c>
      <c r="C24" s="164">
        <v>-261976</v>
      </c>
      <c r="D24" s="164">
        <v>0</v>
      </c>
      <c r="E24" s="164">
        <v>-20152</v>
      </c>
      <c r="F24" s="164">
        <v>0</v>
      </c>
      <c r="G24" s="164">
        <v>-282128</v>
      </c>
      <c r="H24" s="164">
        <v>0</v>
      </c>
      <c r="K24" s="159"/>
      <c r="L24" s="159"/>
      <c r="M24" s="159" t="s">
        <v>124</v>
      </c>
    </row>
    <row r="25" spans="1:13" x14ac:dyDescent="0.2">
      <c r="A25" s="159">
        <v>1080090030</v>
      </c>
      <c r="B25" s="159" t="s">
        <v>41</v>
      </c>
      <c r="C25" s="164">
        <v>-87568</v>
      </c>
      <c r="D25" s="164">
        <v>0</v>
      </c>
      <c r="E25" s="164">
        <v>-6736</v>
      </c>
      <c r="F25" s="164">
        <v>0</v>
      </c>
      <c r="G25" s="164">
        <v>-94304</v>
      </c>
      <c r="H25" s="164">
        <v>0</v>
      </c>
      <c r="K25" s="159"/>
      <c r="L25" s="159"/>
      <c r="M25" s="159" t="s">
        <v>123</v>
      </c>
    </row>
    <row r="26" spans="1:13" x14ac:dyDescent="0.2">
      <c r="A26" s="159">
        <v>1090</v>
      </c>
      <c r="B26" s="159" t="s">
        <v>42</v>
      </c>
      <c r="C26" s="164">
        <v>57569.120000000003</v>
      </c>
      <c r="D26" s="164">
        <v>0</v>
      </c>
      <c r="E26" s="164">
        <v>1707.67</v>
      </c>
      <c r="F26" s="164">
        <v>0</v>
      </c>
      <c r="G26" s="164">
        <v>59276.79</v>
      </c>
      <c r="H26" s="164">
        <v>0</v>
      </c>
      <c r="K26" s="159" t="s">
        <v>122</v>
      </c>
      <c r="L26" s="159"/>
      <c r="M26" s="159"/>
    </row>
    <row r="27" spans="1:13" x14ac:dyDescent="0.2">
      <c r="A27" s="159">
        <v>1090010</v>
      </c>
      <c r="B27" s="159" t="s">
        <v>43</v>
      </c>
      <c r="C27" s="164">
        <v>57569.120000000003</v>
      </c>
      <c r="D27" s="164">
        <v>0</v>
      </c>
      <c r="E27" s="164">
        <v>1707.67</v>
      </c>
      <c r="F27" s="164">
        <v>0</v>
      </c>
      <c r="G27" s="164">
        <v>59276.79</v>
      </c>
      <c r="H27" s="164">
        <v>0</v>
      </c>
      <c r="K27" s="159"/>
      <c r="L27" s="159" t="s">
        <v>121</v>
      </c>
      <c r="M27" s="159"/>
    </row>
    <row r="28" spans="1:13" x14ac:dyDescent="0.2">
      <c r="A28" s="159" t="s">
        <v>44</v>
      </c>
      <c r="B28" s="159" t="s">
        <v>45</v>
      </c>
      <c r="C28" s="164">
        <v>57569.120000000003</v>
      </c>
      <c r="D28" s="164">
        <v>0</v>
      </c>
      <c r="E28" s="164">
        <v>1707.67</v>
      </c>
      <c r="F28" s="164">
        <v>0</v>
      </c>
      <c r="G28" s="164">
        <v>59276.79</v>
      </c>
      <c r="H28" s="164">
        <v>0</v>
      </c>
      <c r="K28" s="159"/>
      <c r="L28" s="159"/>
      <c r="M28" s="159" t="s">
        <v>120</v>
      </c>
    </row>
    <row r="29" spans="1:13" x14ac:dyDescent="0.2">
      <c r="A29" s="159">
        <v>2040</v>
      </c>
      <c r="B29" s="159" t="s">
        <v>183</v>
      </c>
      <c r="C29" s="164">
        <v>0</v>
      </c>
      <c r="D29" s="164">
        <v>113750.43</v>
      </c>
      <c r="E29" s="164">
        <v>0</v>
      </c>
      <c r="F29" s="164">
        <v>0</v>
      </c>
      <c r="G29" s="164">
        <v>0</v>
      </c>
      <c r="H29" s="164">
        <v>113750.43</v>
      </c>
      <c r="K29" s="159" t="s">
        <v>182</v>
      </c>
      <c r="L29" s="159"/>
      <c r="M29" s="159"/>
    </row>
    <row r="30" spans="1:13" x14ac:dyDescent="0.2">
      <c r="A30" s="159">
        <v>2040020</v>
      </c>
      <c r="B30" s="159" t="s">
        <v>330</v>
      </c>
      <c r="C30" s="164">
        <v>0</v>
      </c>
      <c r="D30" s="164">
        <v>113750.43</v>
      </c>
      <c r="E30" s="164">
        <v>0</v>
      </c>
      <c r="F30" s="164">
        <v>0</v>
      </c>
      <c r="G30" s="164">
        <v>0</v>
      </c>
      <c r="H30" s="164">
        <v>113750.43</v>
      </c>
      <c r="K30" s="159"/>
      <c r="L30" s="159" t="s">
        <v>366</v>
      </c>
      <c r="M30" s="159"/>
    </row>
    <row r="31" spans="1:13" x14ac:dyDescent="0.2">
      <c r="A31" s="159">
        <v>2040020040</v>
      </c>
      <c r="B31" s="159" t="s">
        <v>331</v>
      </c>
      <c r="C31" s="164">
        <v>0</v>
      </c>
      <c r="D31" s="164">
        <v>113750.43</v>
      </c>
      <c r="E31" s="164">
        <v>0</v>
      </c>
      <c r="F31" s="164">
        <v>0</v>
      </c>
      <c r="G31" s="164">
        <v>0</v>
      </c>
      <c r="H31" s="164">
        <v>113750.43</v>
      </c>
      <c r="K31" s="159"/>
      <c r="L31" s="159"/>
      <c r="M31" s="159" t="s">
        <v>367</v>
      </c>
    </row>
    <row r="32" spans="1:13" x14ac:dyDescent="0.2">
      <c r="A32" s="159">
        <v>3010</v>
      </c>
      <c r="B32" s="159" t="s">
        <v>89</v>
      </c>
      <c r="C32" s="164">
        <v>0</v>
      </c>
      <c r="D32" s="164">
        <v>5000000</v>
      </c>
      <c r="E32" s="164">
        <v>0</v>
      </c>
      <c r="F32" s="164">
        <v>0</v>
      </c>
      <c r="G32" s="164">
        <v>0</v>
      </c>
      <c r="H32" s="164">
        <v>5000000</v>
      </c>
      <c r="K32" s="159" t="s">
        <v>119</v>
      </c>
      <c r="L32" s="159"/>
      <c r="M32" s="159"/>
    </row>
    <row r="33" spans="1:13" x14ac:dyDescent="0.2">
      <c r="A33" s="159">
        <v>3010010</v>
      </c>
      <c r="B33" s="159" t="s">
        <v>67</v>
      </c>
      <c r="C33" s="164">
        <v>0</v>
      </c>
      <c r="D33" s="164">
        <v>5000000</v>
      </c>
      <c r="E33" s="164">
        <v>0</v>
      </c>
      <c r="F33" s="164">
        <v>0</v>
      </c>
      <c r="G33" s="164">
        <v>0</v>
      </c>
      <c r="H33" s="164">
        <v>5000000</v>
      </c>
      <c r="K33" s="159"/>
      <c r="L33" s="159" t="s">
        <v>118</v>
      </c>
      <c r="M33" s="159"/>
    </row>
    <row r="34" spans="1:13" x14ac:dyDescent="0.2">
      <c r="A34" s="159">
        <v>3010010010</v>
      </c>
      <c r="B34" s="159" t="s">
        <v>68</v>
      </c>
      <c r="C34" s="164">
        <v>0</v>
      </c>
      <c r="D34" s="164">
        <v>5000000</v>
      </c>
      <c r="E34" s="164">
        <v>0</v>
      </c>
      <c r="F34" s="164">
        <v>0</v>
      </c>
      <c r="G34" s="164">
        <v>0</v>
      </c>
      <c r="H34" s="164">
        <v>5000000</v>
      </c>
      <c r="K34" s="159"/>
      <c r="L34" s="159"/>
      <c r="M34" s="159" t="s">
        <v>117</v>
      </c>
    </row>
    <row r="35" spans="1:13" x14ac:dyDescent="0.2">
      <c r="A35" s="159">
        <v>3020</v>
      </c>
      <c r="B35" s="159" t="s">
        <v>46</v>
      </c>
      <c r="C35" s="164">
        <v>0</v>
      </c>
      <c r="D35" s="164">
        <v>2822358.4</v>
      </c>
      <c r="E35" s="164">
        <v>0</v>
      </c>
      <c r="F35" s="164">
        <v>0</v>
      </c>
      <c r="G35" s="164">
        <v>0</v>
      </c>
      <c r="H35" s="164">
        <v>2822358.4</v>
      </c>
      <c r="K35" s="159" t="s">
        <v>116</v>
      </c>
      <c r="L35" s="159"/>
      <c r="M35" s="159"/>
    </row>
    <row r="36" spans="1:13" x14ac:dyDescent="0.2">
      <c r="A36" s="159">
        <v>3020020</v>
      </c>
      <c r="B36" s="159" t="s">
        <v>47</v>
      </c>
      <c r="C36" s="164">
        <v>0</v>
      </c>
      <c r="D36" s="164">
        <v>2822358.4</v>
      </c>
      <c r="E36" s="164">
        <v>0</v>
      </c>
      <c r="F36" s="164">
        <v>0</v>
      </c>
      <c r="G36" s="164">
        <v>0</v>
      </c>
      <c r="H36" s="164">
        <v>2822358.4</v>
      </c>
      <c r="K36" s="159"/>
      <c r="L36" s="159" t="s">
        <v>115</v>
      </c>
      <c r="M36" s="159"/>
    </row>
    <row r="37" spans="1:13" x14ac:dyDescent="0.2">
      <c r="A37" s="159" t="s">
        <v>48</v>
      </c>
      <c r="B37" s="159" t="s">
        <v>49</v>
      </c>
      <c r="C37" s="164">
        <v>0</v>
      </c>
      <c r="D37" s="164">
        <v>2822358.4</v>
      </c>
      <c r="E37" s="164">
        <v>0</v>
      </c>
      <c r="F37" s="164">
        <v>0</v>
      </c>
      <c r="G37" s="164">
        <v>0</v>
      </c>
      <c r="H37" s="164">
        <v>2822358.4</v>
      </c>
      <c r="K37" s="159"/>
      <c r="L37" s="159"/>
      <c r="M37" s="159" t="s">
        <v>114</v>
      </c>
    </row>
    <row r="38" spans="1:13" x14ac:dyDescent="0.2">
      <c r="A38" s="159">
        <v>3050</v>
      </c>
      <c r="B38" s="159" t="s">
        <v>185</v>
      </c>
      <c r="C38" s="164">
        <v>0</v>
      </c>
      <c r="D38" s="164">
        <v>1576331.95</v>
      </c>
      <c r="E38" s="164">
        <v>0</v>
      </c>
      <c r="F38" s="164">
        <v>0</v>
      </c>
      <c r="G38" s="164">
        <v>0</v>
      </c>
      <c r="H38" s="164">
        <v>1576331.95</v>
      </c>
      <c r="K38" s="159" t="s">
        <v>184</v>
      </c>
      <c r="L38" s="159"/>
      <c r="M38" s="159"/>
    </row>
    <row r="39" spans="1:13" x14ac:dyDescent="0.2">
      <c r="A39" s="159">
        <v>3050010</v>
      </c>
      <c r="B39" s="159" t="s">
        <v>187</v>
      </c>
      <c r="C39" s="164">
        <v>0</v>
      </c>
      <c r="D39" s="164">
        <v>1576331.95</v>
      </c>
      <c r="E39" s="164">
        <v>0</v>
      </c>
      <c r="F39" s="164">
        <v>0</v>
      </c>
      <c r="G39" s="164">
        <v>0</v>
      </c>
      <c r="H39" s="164">
        <v>1576331.95</v>
      </c>
      <c r="K39" s="159"/>
      <c r="L39" s="159" t="s">
        <v>186</v>
      </c>
      <c r="M39" s="159"/>
    </row>
    <row r="40" spans="1:13" x14ac:dyDescent="0.2">
      <c r="A40" s="159" t="s">
        <v>112</v>
      </c>
      <c r="B40" s="159" t="s">
        <v>111</v>
      </c>
      <c r="C40" s="164">
        <v>0</v>
      </c>
      <c r="D40" s="164">
        <v>1576331.95</v>
      </c>
      <c r="E40" s="164">
        <v>0</v>
      </c>
      <c r="F40" s="164">
        <v>0</v>
      </c>
      <c r="G40" s="164">
        <v>0</v>
      </c>
      <c r="H40" s="164">
        <v>1576331.95</v>
      </c>
      <c r="K40" s="159"/>
      <c r="L40" s="159"/>
      <c r="M40" s="159" t="s">
        <v>113</v>
      </c>
    </row>
    <row r="41" spans="1:13" x14ac:dyDescent="0.2">
      <c r="A41" s="159">
        <v>4060</v>
      </c>
      <c r="B41" s="159" t="s">
        <v>50</v>
      </c>
      <c r="C41" s="164">
        <v>1010419.43</v>
      </c>
      <c r="D41" s="164">
        <v>0</v>
      </c>
      <c r="E41" s="164">
        <v>10683.3</v>
      </c>
      <c r="F41" s="164">
        <v>0</v>
      </c>
      <c r="G41" s="164">
        <v>1021102.73</v>
      </c>
      <c r="H41" s="164">
        <v>0</v>
      </c>
      <c r="K41" s="159" t="s">
        <v>188</v>
      </c>
      <c r="L41" s="159"/>
      <c r="M41" s="159"/>
    </row>
    <row r="42" spans="1:13" x14ac:dyDescent="0.2">
      <c r="A42" s="159">
        <v>4060010</v>
      </c>
      <c r="B42" s="159" t="s">
        <v>51</v>
      </c>
      <c r="C42" s="164">
        <v>1010419.43</v>
      </c>
      <c r="D42" s="164">
        <v>0</v>
      </c>
      <c r="E42" s="164">
        <v>10683.3</v>
      </c>
      <c r="F42" s="164">
        <v>0</v>
      </c>
      <c r="G42" s="164">
        <v>1021102.73</v>
      </c>
      <c r="H42" s="164">
        <v>0</v>
      </c>
      <c r="K42" s="159"/>
      <c r="L42" s="159" t="s">
        <v>189</v>
      </c>
      <c r="M42" s="159"/>
    </row>
    <row r="43" spans="1:13" x14ac:dyDescent="0.2">
      <c r="A43" s="159">
        <v>4060010010</v>
      </c>
      <c r="B43" s="159" t="s">
        <v>52</v>
      </c>
      <c r="C43" s="164">
        <v>941253.76</v>
      </c>
      <c r="D43" s="164">
        <v>0</v>
      </c>
      <c r="E43" s="164">
        <v>0</v>
      </c>
      <c r="F43" s="164">
        <v>0</v>
      </c>
      <c r="G43" s="164">
        <v>941253.76</v>
      </c>
      <c r="H43" s="164">
        <v>0</v>
      </c>
      <c r="K43" s="159"/>
      <c r="L43" s="159"/>
      <c r="M43" s="159" t="s">
        <v>190</v>
      </c>
    </row>
    <row r="44" spans="1:13" x14ac:dyDescent="0.2">
      <c r="A44" s="159">
        <v>4060010020</v>
      </c>
      <c r="B44" s="159" t="s">
        <v>53</v>
      </c>
      <c r="C44" s="164">
        <v>69165.67</v>
      </c>
      <c r="D44" s="164">
        <v>0</v>
      </c>
      <c r="E44" s="164">
        <v>10683.3</v>
      </c>
      <c r="F44" s="164">
        <v>0</v>
      </c>
      <c r="G44" s="164">
        <v>79848.97</v>
      </c>
      <c r="H44" s="164">
        <v>0</v>
      </c>
      <c r="K44" s="159"/>
      <c r="L44" s="159"/>
      <c r="M44" s="159" t="s">
        <v>191</v>
      </c>
    </row>
    <row r="45" spans="1:13" x14ac:dyDescent="0.2">
      <c r="A45" s="159">
        <v>4070</v>
      </c>
      <c r="B45" s="159" t="s">
        <v>54</v>
      </c>
      <c r="C45" s="164">
        <v>4249284.13</v>
      </c>
      <c r="D45" s="164">
        <v>0</v>
      </c>
      <c r="E45" s="164">
        <v>275016.90000000002</v>
      </c>
      <c r="F45" s="164">
        <v>0</v>
      </c>
      <c r="G45" s="164">
        <v>4524301.03</v>
      </c>
      <c r="H45" s="164">
        <v>0</v>
      </c>
      <c r="K45" s="159" t="s">
        <v>192</v>
      </c>
      <c r="L45" s="159"/>
      <c r="M45" s="159"/>
    </row>
    <row r="46" spans="1:13" x14ac:dyDescent="0.2">
      <c r="A46" s="159">
        <v>4070010</v>
      </c>
      <c r="B46" s="159" t="s">
        <v>55</v>
      </c>
      <c r="C46" s="164">
        <v>71572.850000000006</v>
      </c>
      <c r="D46" s="164">
        <v>0</v>
      </c>
      <c r="E46" s="164">
        <v>0</v>
      </c>
      <c r="F46" s="164">
        <v>0</v>
      </c>
      <c r="G46" s="164">
        <v>71572.850000000006</v>
      </c>
      <c r="H46" s="164">
        <v>0</v>
      </c>
      <c r="K46" s="159"/>
      <c r="L46" s="159" t="s">
        <v>306</v>
      </c>
      <c r="M46" s="159"/>
    </row>
    <row r="47" spans="1:13" x14ac:dyDescent="0.2">
      <c r="A47" s="159">
        <v>4070010130</v>
      </c>
      <c r="B47" s="159" t="s">
        <v>56</v>
      </c>
      <c r="C47" s="164">
        <v>71572.850000000006</v>
      </c>
      <c r="D47" s="164">
        <v>0</v>
      </c>
      <c r="E47" s="164">
        <v>0</v>
      </c>
      <c r="F47" s="164">
        <v>0</v>
      </c>
      <c r="G47" s="164">
        <v>71572.850000000006</v>
      </c>
      <c r="H47" s="164">
        <v>0</v>
      </c>
      <c r="K47" s="159"/>
      <c r="L47" s="159"/>
      <c r="M47" s="159" t="s">
        <v>307</v>
      </c>
    </row>
    <row r="48" spans="1:13" x14ac:dyDescent="0.2">
      <c r="A48" s="159">
        <v>4070020</v>
      </c>
      <c r="B48" s="159" t="s">
        <v>57</v>
      </c>
      <c r="C48" s="164">
        <v>3135348.58</v>
      </c>
      <c r="D48" s="164">
        <v>0</v>
      </c>
      <c r="E48" s="164">
        <v>113666</v>
      </c>
      <c r="F48" s="164">
        <v>0</v>
      </c>
      <c r="G48" s="164">
        <v>3249014.58</v>
      </c>
      <c r="H48" s="164">
        <v>0</v>
      </c>
      <c r="K48" s="159"/>
      <c r="L48" s="159" t="s">
        <v>193</v>
      </c>
      <c r="M48" s="159"/>
    </row>
    <row r="49" spans="1:13" x14ac:dyDescent="0.2">
      <c r="A49" s="159">
        <v>4070020010</v>
      </c>
      <c r="B49" s="159" t="s">
        <v>58</v>
      </c>
      <c r="C49" s="164">
        <v>249749.88</v>
      </c>
      <c r="D49" s="164">
        <v>0</v>
      </c>
      <c r="E49" s="164">
        <v>0</v>
      </c>
      <c r="F49" s="164">
        <v>0</v>
      </c>
      <c r="G49" s="164">
        <v>249749.88</v>
      </c>
      <c r="H49" s="164">
        <v>0</v>
      </c>
      <c r="K49" s="159"/>
      <c r="L49" s="159"/>
      <c r="M49" s="159" t="s">
        <v>194</v>
      </c>
    </row>
    <row r="50" spans="1:13" x14ac:dyDescent="0.2">
      <c r="A50" s="159">
        <v>4070020040</v>
      </c>
      <c r="B50" s="159" t="s">
        <v>309</v>
      </c>
      <c r="C50" s="164">
        <v>44625</v>
      </c>
      <c r="D50" s="164">
        <v>0</v>
      </c>
      <c r="E50" s="164">
        <v>0</v>
      </c>
      <c r="F50" s="164">
        <v>0</v>
      </c>
      <c r="G50" s="164">
        <v>44625</v>
      </c>
      <c r="H50" s="164">
        <v>0</v>
      </c>
      <c r="K50" s="159"/>
      <c r="L50" s="159"/>
      <c r="M50" s="159" t="s">
        <v>308</v>
      </c>
    </row>
    <row r="51" spans="1:13" x14ac:dyDescent="0.2">
      <c r="A51" s="159">
        <v>4070020050</v>
      </c>
      <c r="B51" s="159" t="s">
        <v>327</v>
      </c>
      <c r="C51" s="164">
        <v>86496.92</v>
      </c>
      <c r="D51" s="164">
        <v>0</v>
      </c>
      <c r="E51" s="164">
        <v>0</v>
      </c>
      <c r="F51" s="164">
        <v>0</v>
      </c>
      <c r="G51" s="164">
        <v>86496.92</v>
      </c>
      <c r="H51" s="164">
        <v>0</v>
      </c>
      <c r="K51" s="159"/>
      <c r="L51" s="159"/>
      <c r="M51" s="159" t="s">
        <v>326</v>
      </c>
    </row>
    <row r="52" spans="1:13" x14ac:dyDescent="0.2">
      <c r="A52" s="159">
        <v>4070020060</v>
      </c>
      <c r="B52" s="159" t="s">
        <v>369</v>
      </c>
      <c r="C52" s="164">
        <v>400000</v>
      </c>
      <c r="D52" s="164">
        <v>0</v>
      </c>
      <c r="E52" s="164">
        <v>0</v>
      </c>
      <c r="F52" s="164">
        <v>0</v>
      </c>
      <c r="G52" s="164">
        <v>400000</v>
      </c>
      <c r="H52" s="164">
        <v>0</v>
      </c>
      <c r="K52" s="159"/>
      <c r="L52" s="159"/>
      <c r="M52" s="159" t="s">
        <v>368</v>
      </c>
    </row>
    <row r="53" spans="1:13" x14ac:dyDescent="0.2">
      <c r="A53" s="159">
        <v>4070020100</v>
      </c>
      <c r="B53" s="159" t="s">
        <v>371</v>
      </c>
      <c r="C53" s="164">
        <v>4000</v>
      </c>
      <c r="D53" s="164">
        <v>0</v>
      </c>
      <c r="E53" s="164">
        <v>0</v>
      </c>
      <c r="F53" s="164">
        <v>0</v>
      </c>
      <c r="G53" s="164">
        <v>4000</v>
      </c>
      <c r="H53" s="164">
        <v>0</v>
      </c>
      <c r="K53" s="159"/>
      <c r="L53" s="159"/>
      <c r="M53" s="159" t="s">
        <v>370</v>
      </c>
    </row>
    <row r="54" spans="1:13" x14ac:dyDescent="0.2">
      <c r="A54" s="159">
        <v>4070020990</v>
      </c>
      <c r="B54" s="159" t="s">
        <v>59</v>
      </c>
      <c r="C54" s="164">
        <v>2350476.7799999998</v>
      </c>
      <c r="D54" s="164">
        <v>0</v>
      </c>
      <c r="E54" s="164">
        <v>113666</v>
      </c>
      <c r="F54" s="164">
        <v>0</v>
      </c>
      <c r="G54" s="164">
        <v>2464142.7799999998</v>
      </c>
      <c r="H54" s="164">
        <v>0</v>
      </c>
      <c r="K54" s="159"/>
      <c r="L54" s="159"/>
      <c r="M54" s="159" t="s">
        <v>195</v>
      </c>
    </row>
    <row r="55" spans="1:13" x14ac:dyDescent="0.2">
      <c r="A55" s="159">
        <v>4070030</v>
      </c>
      <c r="B55" s="159" t="s">
        <v>1691</v>
      </c>
      <c r="C55" s="164">
        <v>48471.75</v>
      </c>
      <c r="D55" s="164">
        <v>0</v>
      </c>
      <c r="E55" s="164">
        <v>18095</v>
      </c>
      <c r="F55" s="164">
        <v>0</v>
      </c>
      <c r="G55" s="164">
        <v>66566.75</v>
      </c>
      <c r="H55" s="164">
        <v>0</v>
      </c>
      <c r="K55" s="159"/>
      <c r="L55" s="159" t="s">
        <v>1690</v>
      </c>
      <c r="M55" s="159"/>
    </row>
    <row r="56" spans="1:13" x14ac:dyDescent="0.2">
      <c r="A56" s="159">
        <v>4070030070</v>
      </c>
      <c r="B56" s="159" t="s">
        <v>1693</v>
      </c>
      <c r="C56" s="164">
        <v>48471.75</v>
      </c>
      <c r="D56" s="164">
        <v>0</v>
      </c>
      <c r="E56" s="164">
        <v>18095</v>
      </c>
      <c r="F56" s="164">
        <v>0</v>
      </c>
      <c r="G56" s="164">
        <v>66566.75</v>
      </c>
      <c r="H56" s="164">
        <v>0</v>
      </c>
      <c r="K56" s="159"/>
      <c r="L56" s="159"/>
      <c r="M56" s="159" t="s">
        <v>1692</v>
      </c>
    </row>
    <row r="57" spans="1:13" x14ac:dyDescent="0.2">
      <c r="A57" s="159">
        <v>4070040</v>
      </c>
      <c r="B57" s="159" t="s">
        <v>60</v>
      </c>
      <c r="C57" s="164">
        <v>747427.11</v>
      </c>
      <c r="D57" s="164">
        <v>0</v>
      </c>
      <c r="E57" s="164">
        <v>143255.9</v>
      </c>
      <c r="F57" s="164">
        <v>0</v>
      </c>
      <c r="G57" s="164">
        <v>890683.01</v>
      </c>
      <c r="H57" s="164">
        <v>0</v>
      </c>
      <c r="K57" s="159"/>
      <c r="L57" s="159" t="s">
        <v>196</v>
      </c>
      <c r="M57" s="159"/>
    </row>
    <row r="58" spans="1:13" x14ac:dyDescent="0.2">
      <c r="A58" s="159">
        <v>4070040030</v>
      </c>
      <c r="B58" s="159" t="s">
        <v>198</v>
      </c>
      <c r="C58" s="164">
        <v>333300</v>
      </c>
      <c r="D58" s="164">
        <v>0</v>
      </c>
      <c r="E58" s="164">
        <v>0</v>
      </c>
      <c r="F58" s="164">
        <v>0</v>
      </c>
      <c r="G58" s="164">
        <v>333300</v>
      </c>
      <c r="H58" s="164">
        <v>0</v>
      </c>
      <c r="K58" s="159"/>
      <c r="L58" s="159"/>
      <c r="M58" s="159" t="s">
        <v>197</v>
      </c>
    </row>
    <row r="59" spans="1:13" x14ac:dyDescent="0.2">
      <c r="A59" s="159">
        <v>4070040040</v>
      </c>
      <c r="B59" s="159" t="s">
        <v>373</v>
      </c>
      <c r="C59" s="164">
        <v>199023.11</v>
      </c>
      <c r="D59" s="164">
        <v>0</v>
      </c>
      <c r="E59" s="164">
        <v>42485</v>
      </c>
      <c r="F59" s="164">
        <v>0</v>
      </c>
      <c r="G59" s="164">
        <v>241508.11</v>
      </c>
      <c r="H59" s="164">
        <v>0</v>
      </c>
      <c r="K59" s="159"/>
      <c r="L59" s="159"/>
      <c r="M59" s="159" t="s">
        <v>372</v>
      </c>
    </row>
    <row r="60" spans="1:13" x14ac:dyDescent="0.2">
      <c r="A60" s="159">
        <v>4070040050</v>
      </c>
      <c r="B60" s="159" t="s">
        <v>1695</v>
      </c>
      <c r="C60" s="164">
        <v>0</v>
      </c>
      <c r="D60" s="164">
        <v>0</v>
      </c>
      <c r="E60" s="164">
        <v>73882.899999999994</v>
      </c>
      <c r="F60" s="164">
        <v>0</v>
      </c>
      <c r="G60" s="164">
        <v>73882.899999999994</v>
      </c>
      <c r="H60" s="164">
        <v>0</v>
      </c>
      <c r="K60" s="159"/>
      <c r="L60" s="159"/>
      <c r="M60" s="159" t="s">
        <v>1694</v>
      </c>
    </row>
    <row r="61" spans="1:13" x14ac:dyDescent="0.2">
      <c r="A61" s="159">
        <v>4070040070</v>
      </c>
      <c r="B61" s="159" t="s">
        <v>61</v>
      </c>
      <c r="C61" s="164">
        <v>215104</v>
      </c>
      <c r="D61" s="164">
        <v>0</v>
      </c>
      <c r="E61" s="164">
        <v>26888</v>
      </c>
      <c r="F61" s="164">
        <v>0</v>
      </c>
      <c r="G61" s="164">
        <v>241992</v>
      </c>
      <c r="H61" s="164">
        <v>0</v>
      </c>
      <c r="K61" s="159"/>
      <c r="L61" s="159"/>
      <c r="M61" s="159" t="s">
        <v>199</v>
      </c>
    </row>
    <row r="62" spans="1:13" x14ac:dyDescent="0.2">
      <c r="A62" s="159">
        <v>4070050</v>
      </c>
      <c r="B62" s="159" t="s">
        <v>62</v>
      </c>
      <c r="C62" s="164">
        <v>246463.84</v>
      </c>
      <c r="D62" s="164">
        <v>0</v>
      </c>
      <c r="E62" s="164">
        <v>0</v>
      </c>
      <c r="F62" s="164">
        <v>0</v>
      </c>
      <c r="G62" s="164">
        <v>246463.84</v>
      </c>
      <c r="H62" s="164">
        <v>0</v>
      </c>
      <c r="K62" s="159"/>
      <c r="L62" s="159" t="s">
        <v>310</v>
      </c>
      <c r="M62" s="159"/>
    </row>
    <row r="63" spans="1:13" x14ac:dyDescent="0.2">
      <c r="A63" s="159">
        <v>4070050060</v>
      </c>
      <c r="B63" s="159" t="s">
        <v>312</v>
      </c>
      <c r="C63" s="164">
        <v>246463.84</v>
      </c>
      <c r="D63" s="164">
        <v>0</v>
      </c>
      <c r="E63" s="164">
        <v>0</v>
      </c>
      <c r="F63" s="164">
        <v>0</v>
      </c>
      <c r="G63" s="164">
        <v>246463.84</v>
      </c>
      <c r="H63" s="164">
        <v>0</v>
      </c>
      <c r="K63" s="159"/>
      <c r="L63" s="159"/>
      <c r="M63" s="159" t="s">
        <v>311</v>
      </c>
    </row>
    <row r="64" spans="1:13" x14ac:dyDescent="0.2">
      <c r="A64" s="159">
        <v>5060</v>
      </c>
      <c r="B64" s="159" t="s">
        <v>63</v>
      </c>
      <c r="C64" s="164">
        <v>0</v>
      </c>
      <c r="D64" s="164">
        <v>3660048.7</v>
      </c>
      <c r="E64" s="164">
        <v>0</v>
      </c>
      <c r="F64" s="164">
        <v>133616.07999999999</v>
      </c>
      <c r="G64" s="164">
        <v>0</v>
      </c>
      <c r="H64" s="164">
        <v>3793664.78</v>
      </c>
      <c r="K64" s="159" t="s">
        <v>200</v>
      </c>
      <c r="L64" s="159"/>
      <c r="M64" s="159"/>
    </row>
    <row r="65" spans="1:13" x14ac:dyDescent="0.2">
      <c r="A65" s="159">
        <v>5060010</v>
      </c>
      <c r="B65" s="159" t="s">
        <v>51</v>
      </c>
      <c r="C65" s="164">
        <v>0</v>
      </c>
      <c r="D65" s="164">
        <v>3660048.7</v>
      </c>
      <c r="E65" s="164">
        <v>0</v>
      </c>
      <c r="F65" s="164">
        <v>133616.07999999999</v>
      </c>
      <c r="G65" s="164">
        <v>0</v>
      </c>
      <c r="H65" s="164">
        <v>3793664.78</v>
      </c>
      <c r="K65" s="159"/>
      <c r="L65" s="159" t="s">
        <v>189</v>
      </c>
      <c r="M65" s="159"/>
    </row>
    <row r="66" spans="1:13" x14ac:dyDescent="0.2">
      <c r="A66" s="159">
        <v>5060010200</v>
      </c>
      <c r="B66" s="159" t="s">
        <v>33</v>
      </c>
      <c r="C66" s="164">
        <v>0</v>
      </c>
      <c r="D66" s="164">
        <v>3660048.7</v>
      </c>
      <c r="E66" s="164">
        <v>0</v>
      </c>
      <c r="F66" s="164">
        <v>133616.07999999999</v>
      </c>
      <c r="G66" s="164">
        <v>0</v>
      </c>
      <c r="H66" s="164">
        <v>3793664.78</v>
      </c>
      <c r="K66" s="159"/>
      <c r="L66" s="159"/>
      <c r="M66" s="159" t="s">
        <v>201</v>
      </c>
    </row>
    <row r="67" spans="1:13" x14ac:dyDescent="0.2">
      <c r="A67" s="159"/>
      <c r="B67" s="159"/>
      <c r="C67" s="164">
        <v>13172489.48</v>
      </c>
      <c r="D67" s="164">
        <v>13172489.48</v>
      </c>
      <c r="E67" s="164">
        <v>133616.07999999999</v>
      </c>
      <c r="F67" s="164">
        <v>133616.07999999999</v>
      </c>
      <c r="G67" s="164">
        <v>13306105.560000001</v>
      </c>
      <c r="H67" s="164">
        <v>13306105.560000001</v>
      </c>
      <c r="K67" s="159"/>
      <c r="L67" s="159"/>
      <c r="M67" s="159"/>
    </row>
  </sheetData>
  <mergeCells count="5">
    <mergeCell ref="A1:H1"/>
    <mergeCell ref="A2:H2"/>
    <mergeCell ref="A3:H3"/>
    <mergeCell ref="A4:H4"/>
    <mergeCell ref="A5:H5"/>
  </mergeCells>
  <pageMargins left="0.39370078740157483" right="0.19685039370078741" top="0.74803149606299213" bottom="0.74803149606299213" header="0" footer="0"/>
  <pageSetup scale="8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7"/>
  <sheetViews>
    <sheetView workbookViewId="0">
      <pane ySplit="3" topLeftCell="A4" activePane="bottomLeft" state="frozen"/>
      <selection pane="bottomLeft" activeCell="H4" sqref="H4"/>
    </sheetView>
  </sheetViews>
  <sheetFormatPr baseColWidth="10" defaultRowHeight="15" x14ac:dyDescent="0.25"/>
  <cols>
    <col min="1" max="1" width="1.140625" customWidth="1"/>
    <col min="2" max="2" width="5.5703125" customWidth="1"/>
    <col min="3" max="3" width="72.85546875" customWidth="1"/>
    <col min="4" max="9" width="11.5703125" bestFit="1" customWidth="1"/>
    <col min="10" max="10" width="12.5703125" bestFit="1" customWidth="1"/>
    <col min="11" max="12" width="11.5703125" bestFit="1" customWidth="1"/>
    <col min="13" max="13" width="11.7109375" bestFit="1" customWidth="1"/>
  </cols>
  <sheetData>
    <row r="1" spans="1:13" x14ac:dyDescent="0.25">
      <c r="A1" t="s">
        <v>139</v>
      </c>
    </row>
    <row r="2" spans="1:13" x14ac:dyDescent="0.25">
      <c r="A2" t="s">
        <v>140</v>
      </c>
    </row>
    <row r="3" spans="1:13" x14ac:dyDescent="0.25">
      <c r="A3" t="s">
        <v>95</v>
      </c>
      <c r="D3" s="76">
        <v>42736</v>
      </c>
      <c r="E3" s="76">
        <v>42767</v>
      </c>
      <c r="F3" s="76">
        <v>42795</v>
      </c>
      <c r="G3" s="76">
        <v>42826</v>
      </c>
      <c r="H3" s="76">
        <v>42856</v>
      </c>
      <c r="I3" s="76">
        <v>42887</v>
      </c>
      <c r="J3" s="76">
        <v>42917</v>
      </c>
      <c r="K3" s="76">
        <v>42948</v>
      </c>
      <c r="L3" t="s">
        <v>391</v>
      </c>
      <c r="M3" t="s">
        <v>141</v>
      </c>
    </row>
    <row r="4" spans="1:13" x14ac:dyDescent="0.25">
      <c r="A4" t="s">
        <v>325</v>
      </c>
    </row>
    <row r="5" spans="1:13" x14ac:dyDescent="0.25">
      <c r="A5" t="s">
        <v>1218</v>
      </c>
    </row>
    <row r="6" spans="1:13" x14ac:dyDescent="0.25">
      <c r="B6" t="s">
        <v>1219</v>
      </c>
    </row>
    <row r="7" spans="1:13" x14ac:dyDescent="0.25">
      <c r="C7" t="s">
        <v>1220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f>SUM(D7:L7)</f>
        <v>0</v>
      </c>
    </row>
    <row r="8" spans="1:13" x14ac:dyDescent="0.25">
      <c r="B8" t="s">
        <v>1221</v>
      </c>
      <c r="M8">
        <f t="shared" ref="M8:M71" si="0">SUM(D8:L8)</f>
        <v>0</v>
      </c>
    </row>
    <row r="9" spans="1:13" x14ac:dyDescent="0.25">
      <c r="C9" t="s">
        <v>1222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f t="shared" si="0"/>
        <v>0</v>
      </c>
    </row>
    <row r="10" spans="1:13" x14ac:dyDescent="0.25">
      <c r="A10" t="s">
        <v>1223</v>
      </c>
      <c r="M10">
        <f t="shared" si="0"/>
        <v>0</v>
      </c>
    </row>
    <row r="11" spans="1:13" x14ac:dyDescent="0.25">
      <c r="C11" t="s">
        <v>1224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f t="shared" si="0"/>
        <v>0</v>
      </c>
    </row>
    <row r="12" spans="1:13" x14ac:dyDescent="0.25">
      <c r="C12" t="s">
        <v>1225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f t="shared" si="0"/>
        <v>0</v>
      </c>
    </row>
    <row r="13" spans="1:13" x14ac:dyDescent="0.25">
      <c r="C13" t="s">
        <v>1226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f t="shared" si="0"/>
        <v>0</v>
      </c>
    </row>
    <row r="14" spans="1:13" x14ac:dyDescent="0.25">
      <c r="C14" t="s">
        <v>1227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f t="shared" si="0"/>
        <v>0</v>
      </c>
    </row>
    <row r="15" spans="1:13" x14ac:dyDescent="0.25">
      <c r="C15" t="s">
        <v>1228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f t="shared" si="0"/>
        <v>0</v>
      </c>
    </row>
    <row r="16" spans="1:13" x14ac:dyDescent="0.25">
      <c r="C16" t="s">
        <v>1229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f t="shared" si="0"/>
        <v>0</v>
      </c>
    </row>
    <row r="17" spans="1:13" x14ac:dyDescent="0.25">
      <c r="C17" t="s">
        <v>1230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f t="shared" si="0"/>
        <v>0</v>
      </c>
    </row>
    <row r="18" spans="1:13" x14ac:dyDescent="0.25">
      <c r="C18" t="s">
        <v>1231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f t="shared" si="0"/>
        <v>0</v>
      </c>
    </row>
    <row r="19" spans="1:13" x14ac:dyDescent="0.25">
      <c r="A19" t="s">
        <v>1232</v>
      </c>
      <c r="M19">
        <f t="shared" si="0"/>
        <v>0</v>
      </c>
    </row>
    <row r="20" spans="1:13" x14ac:dyDescent="0.25">
      <c r="C20" t="s">
        <v>1233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f t="shared" si="0"/>
        <v>0</v>
      </c>
    </row>
    <row r="21" spans="1:13" x14ac:dyDescent="0.25">
      <c r="C21" t="s">
        <v>1234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f t="shared" si="0"/>
        <v>0</v>
      </c>
    </row>
    <row r="22" spans="1:13" x14ac:dyDescent="0.25">
      <c r="C22" t="s">
        <v>1235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f t="shared" si="0"/>
        <v>0</v>
      </c>
    </row>
    <row r="23" spans="1:13" x14ac:dyDescent="0.25">
      <c r="C23" t="s">
        <v>1236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f t="shared" si="0"/>
        <v>0</v>
      </c>
    </row>
    <row r="24" spans="1:13" x14ac:dyDescent="0.25">
      <c r="B24" t="s">
        <v>1237</v>
      </c>
      <c r="M24">
        <f t="shared" si="0"/>
        <v>0</v>
      </c>
    </row>
    <row r="25" spans="1:13" x14ac:dyDescent="0.25">
      <c r="C25" t="s">
        <v>1238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f t="shared" si="0"/>
        <v>0</v>
      </c>
    </row>
    <row r="26" spans="1:13" x14ac:dyDescent="0.25">
      <c r="A26" t="s">
        <v>1239</v>
      </c>
      <c r="M26">
        <f t="shared" si="0"/>
        <v>0</v>
      </c>
    </row>
    <row r="27" spans="1:13" x14ac:dyDescent="0.25">
      <c r="C27" t="s">
        <v>1240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f t="shared" si="0"/>
        <v>0</v>
      </c>
    </row>
    <row r="28" spans="1:13" x14ac:dyDescent="0.25">
      <c r="C28" t="s">
        <v>1241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f t="shared" si="0"/>
        <v>0</v>
      </c>
    </row>
    <row r="29" spans="1:13" x14ac:dyDescent="0.25">
      <c r="C29" t="s">
        <v>1242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f t="shared" si="0"/>
        <v>0</v>
      </c>
    </row>
    <row r="30" spans="1:13" x14ac:dyDescent="0.25">
      <c r="B30" t="s">
        <v>1243</v>
      </c>
      <c r="M30">
        <f t="shared" si="0"/>
        <v>0</v>
      </c>
    </row>
    <row r="31" spans="1:13" x14ac:dyDescent="0.25">
      <c r="C31" t="s">
        <v>1244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f t="shared" si="0"/>
        <v>0</v>
      </c>
    </row>
    <row r="32" spans="1:13" x14ac:dyDescent="0.25">
      <c r="B32" t="s">
        <v>1245</v>
      </c>
      <c r="M32">
        <f t="shared" si="0"/>
        <v>0</v>
      </c>
    </row>
    <row r="33" spans="1:13" x14ac:dyDescent="0.25">
      <c r="C33" t="s">
        <v>1246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f t="shared" si="0"/>
        <v>0</v>
      </c>
    </row>
    <row r="34" spans="1:13" x14ac:dyDescent="0.25">
      <c r="C34" t="s">
        <v>1247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f t="shared" si="0"/>
        <v>0</v>
      </c>
    </row>
    <row r="35" spans="1:13" x14ac:dyDescent="0.25">
      <c r="C35" t="s">
        <v>1248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f t="shared" si="0"/>
        <v>0</v>
      </c>
    </row>
    <row r="36" spans="1:13" x14ac:dyDescent="0.25">
      <c r="B36" t="s">
        <v>1249</v>
      </c>
      <c r="M36">
        <f t="shared" si="0"/>
        <v>0</v>
      </c>
    </row>
    <row r="37" spans="1:13" x14ac:dyDescent="0.25">
      <c r="A37" t="s">
        <v>1250</v>
      </c>
      <c r="M37">
        <f t="shared" si="0"/>
        <v>0</v>
      </c>
    </row>
    <row r="38" spans="1:13" x14ac:dyDescent="0.25">
      <c r="C38" t="s">
        <v>1251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f t="shared" si="0"/>
        <v>0</v>
      </c>
    </row>
    <row r="39" spans="1:13" x14ac:dyDescent="0.25">
      <c r="C39" t="s">
        <v>1252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f t="shared" si="0"/>
        <v>0</v>
      </c>
    </row>
    <row r="40" spans="1:13" x14ac:dyDescent="0.25">
      <c r="C40" t="s">
        <v>1253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f t="shared" si="0"/>
        <v>0</v>
      </c>
    </row>
    <row r="41" spans="1:13" x14ac:dyDescent="0.25">
      <c r="C41" t="s">
        <v>1254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f t="shared" si="0"/>
        <v>0</v>
      </c>
    </row>
    <row r="42" spans="1:13" x14ac:dyDescent="0.25">
      <c r="C42" t="s">
        <v>1255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f t="shared" si="0"/>
        <v>0</v>
      </c>
    </row>
    <row r="43" spans="1:13" x14ac:dyDescent="0.25">
      <c r="C43" t="s">
        <v>1256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f t="shared" si="0"/>
        <v>0</v>
      </c>
    </row>
    <row r="44" spans="1:13" x14ac:dyDescent="0.25">
      <c r="C44" t="s">
        <v>1257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f t="shared" si="0"/>
        <v>0</v>
      </c>
    </row>
    <row r="45" spans="1:13" x14ac:dyDescent="0.25">
      <c r="C45" t="s">
        <v>1258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f t="shared" si="0"/>
        <v>0</v>
      </c>
    </row>
    <row r="46" spans="1:13" x14ac:dyDescent="0.25">
      <c r="C46" t="s">
        <v>1259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f t="shared" si="0"/>
        <v>0</v>
      </c>
    </row>
    <row r="47" spans="1:13" x14ac:dyDescent="0.25">
      <c r="A47" t="s">
        <v>1260</v>
      </c>
      <c r="M47">
        <f t="shared" si="0"/>
        <v>0</v>
      </c>
    </row>
    <row r="48" spans="1:13" x14ac:dyDescent="0.25">
      <c r="C48" t="s">
        <v>1261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f t="shared" si="0"/>
        <v>0</v>
      </c>
    </row>
    <row r="49" spans="1:13" x14ac:dyDescent="0.25">
      <c r="C49" t="s">
        <v>1262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f t="shared" si="0"/>
        <v>0</v>
      </c>
    </row>
    <row r="50" spans="1:13" x14ac:dyDescent="0.25">
      <c r="C50" t="s">
        <v>1263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f t="shared" si="0"/>
        <v>0</v>
      </c>
    </row>
    <row r="51" spans="1:13" x14ac:dyDescent="0.25">
      <c r="C51" t="s">
        <v>1264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f t="shared" si="0"/>
        <v>0</v>
      </c>
    </row>
    <row r="52" spans="1:13" x14ac:dyDescent="0.25">
      <c r="C52" t="s">
        <v>1265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f t="shared" si="0"/>
        <v>0</v>
      </c>
    </row>
    <row r="53" spans="1:13" x14ac:dyDescent="0.25">
      <c r="C53" t="s">
        <v>1266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f t="shared" si="0"/>
        <v>0</v>
      </c>
    </row>
    <row r="54" spans="1:13" x14ac:dyDescent="0.25">
      <c r="C54" t="s">
        <v>1267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f t="shared" si="0"/>
        <v>0</v>
      </c>
    </row>
    <row r="55" spans="1:13" x14ac:dyDescent="0.25">
      <c r="C55" t="s">
        <v>1268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f t="shared" si="0"/>
        <v>0</v>
      </c>
    </row>
    <row r="56" spans="1:13" x14ac:dyDescent="0.25">
      <c r="C56" t="s">
        <v>1269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f t="shared" si="0"/>
        <v>0</v>
      </c>
    </row>
    <row r="57" spans="1:13" x14ac:dyDescent="0.25">
      <c r="A57" t="s">
        <v>1270</v>
      </c>
      <c r="M57">
        <f t="shared" si="0"/>
        <v>0</v>
      </c>
    </row>
    <row r="58" spans="1:13" x14ac:dyDescent="0.25">
      <c r="C58" t="s">
        <v>1271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f t="shared" si="0"/>
        <v>0</v>
      </c>
    </row>
    <row r="59" spans="1:13" x14ac:dyDescent="0.25">
      <c r="C59" t="s">
        <v>1272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f t="shared" si="0"/>
        <v>0</v>
      </c>
    </row>
    <row r="60" spans="1:13" x14ac:dyDescent="0.25">
      <c r="C60" t="s">
        <v>1273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f t="shared" si="0"/>
        <v>0</v>
      </c>
    </row>
    <row r="61" spans="1:13" x14ac:dyDescent="0.25">
      <c r="C61" t="s">
        <v>1274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f t="shared" si="0"/>
        <v>0</v>
      </c>
    </row>
    <row r="62" spans="1:13" x14ac:dyDescent="0.25">
      <c r="C62" t="s">
        <v>1275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f t="shared" si="0"/>
        <v>0</v>
      </c>
    </row>
    <row r="63" spans="1:13" x14ac:dyDescent="0.25">
      <c r="A63" t="s">
        <v>1276</v>
      </c>
      <c r="M63">
        <f t="shared" si="0"/>
        <v>0</v>
      </c>
    </row>
    <row r="64" spans="1:13" x14ac:dyDescent="0.25">
      <c r="C64" t="s">
        <v>1277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f t="shared" si="0"/>
        <v>0</v>
      </c>
    </row>
    <row r="65" spans="1:13" x14ac:dyDescent="0.25">
      <c r="C65" t="s">
        <v>1278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f t="shared" si="0"/>
        <v>0</v>
      </c>
    </row>
    <row r="66" spans="1:13" x14ac:dyDescent="0.25">
      <c r="C66" t="s">
        <v>1279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f t="shared" si="0"/>
        <v>0</v>
      </c>
    </row>
    <row r="67" spans="1:13" x14ac:dyDescent="0.25">
      <c r="C67" t="s">
        <v>1280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f t="shared" si="0"/>
        <v>0</v>
      </c>
    </row>
    <row r="68" spans="1:13" x14ac:dyDescent="0.25">
      <c r="C68" t="s">
        <v>1281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f t="shared" si="0"/>
        <v>0</v>
      </c>
    </row>
    <row r="69" spans="1:13" x14ac:dyDescent="0.25">
      <c r="C69" t="s">
        <v>1282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f t="shared" si="0"/>
        <v>0</v>
      </c>
    </row>
    <row r="70" spans="1:13" x14ac:dyDescent="0.25">
      <c r="C70" t="s">
        <v>1283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f t="shared" si="0"/>
        <v>0</v>
      </c>
    </row>
    <row r="71" spans="1:13" x14ac:dyDescent="0.25">
      <c r="C71" t="s">
        <v>1284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f t="shared" si="0"/>
        <v>0</v>
      </c>
    </row>
    <row r="72" spans="1:13" x14ac:dyDescent="0.25">
      <c r="C72" t="s">
        <v>1285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f t="shared" ref="M72:M135" si="1">SUM(D72:L72)</f>
        <v>0</v>
      </c>
    </row>
    <row r="73" spans="1:13" x14ac:dyDescent="0.25">
      <c r="C73" t="s">
        <v>1286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f t="shared" si="1"/>
        <v>0</v>
      </c>
    </row>
    <row r="74" spans="1:13" x14ac:dyDescent="0.25">
      <c r="C74" t="s">
        <v>1287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f t="shared" si="1"/>
        <v>0</v>
      </c>
    </row>
    <row r="75" spans="1:13" x14ac:dyDescent="0.25">
      <c r="A75" t="s">
        <v>1288</v>
      </c>
      <c r="M75">
        <f t="shared" si="1"/>
        <v>0</v>
      </c>
    </row>
    <row r="76" spans="1:13" x14ac:dyDescent="0.25">
      <c r="C76" t="s">
        <v>1289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f t="shared" si="1"/>
        <v>0</v>
      </c>
    </row>
    <row r="77" spans="1:13" x14ac:dyDescent="0.25">
      <c r="C77" t="s">
        <v>1290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f t="shared" si="1"/>
        <v>0</v>
      </c>
    </row>
    <row r="78" spans="1:13" x14ac:dyDescent="0.25">
      <c r="C78" t="s">
        <v>1291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f t="shared" si="1"/>
        <v>0</v>
      </c>
    </row>
    <row r="79" spans="1:13" x14ac:dyDescent="0.25">
      <c r="C79" t="s">
        <v>1292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f t="shared" si="1"/>
        <v>0</v>
      </c>
    </row>
    <row r="80" spans="1:13" x14ac:dyDescent="0.25">
      <c r="C80" t="s">
        <v>1293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f t="shared" si="1"/>
        <v>0</v>
      </c>
    </row>
    <row r="81" spans="1:13" x14ac:dyDescent="0.25">
      <c r="C81" t="s">
        <v>1294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f t="shared" si="1"/>
        <v>0</v>
      </c>
    </row>
    <row r="82" spans="1:13" x14ac:dyDescent="0.25">
      <c r="C82" t="s">
        <v>1295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f t="shared" si="1"/>
        <v>0</v>
      </c>
    </row>
    <row r="83" spans="1:13" x14ac:dyDescent="0.25">
      <c r="C83" t="s">
        <v>1296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f t="shared" si="1"/>
        <v>0</v>
      </c>
    </row>
    <row r="84" spans="1:13" x14ac:dyDescent="0.25">
      <c r="C84" t="s">
        <v>1297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f t="shared" si="1"/>
        <v>0</v>
      </c>
    </row>
    <row r="85" spans="1:13" x14ac:dyDescent="0.25">
      <c r="A85" t="s">
        <v>1298</v>
      </c>
      <c r="M85">
        <f t="shared" si="1"/>
        <v>0</v>
      </c>
    </row>
    <row r="86" spans="1:13" x14ac:dyDescent="0.25">
      <c r="C86" t="s">
        <v>1299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f t="shared" si="1"/>
        <v>0</v>
      </c>
    </row>
    <row r="87" spans="1:13" x14ac:dyDescent="0.25">
      <c r="C87" t="s">
        <v>1300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f t="shared" si="1"/>
        <v>0</v>
      </c>
    </row>
    <row r="88" spans="1:13" x14ac:dyDescent="0.25">
      <c r="C88" t="s">
        <v>1301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f t="shared" si="1"/>
        <v>0</v>
      </c>
    </row>
    <row r="89" spans="1:13" x14ac:dyDescent="0.25">
      <c r="C89" t="s">
        <v>1302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f t="shared" si="1"/>
        <v>0</v>
      </c>
    </row>
    <row r="90" spans="1:13" x14ac:dyDescent="0.25">
      <c r="C90" t="s">
        <v>1303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f t="shared" si="1"/>
        <v>0</v>
      </c>
    </row>
    <row r="91" spans="1:13" x14ac:dyDescent="0.25">
      <c r="C91" t="s">
        <v>1304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f t="shared" si="1"/>
        <v>0</v>
      </c>
    </row>
    <row r="92" spans="1:13" x14ac:dyDescent="0.25">
      <c r="C92" t="s">
        <v>1305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f t="shared" si="1"/>
        <v>0</v>
      </c>
    </row>
    <row r="93" spans="1:13" x14ac:dyDescent="0.25">
      <c r="C93" t="s">
        <v>1306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f t="shared" si="1"/>
        <v>0</v>
      </c>
    </row>
    <row r="94" spans="1:13" x14ac:dyDescent="0.25">
      <c r="C94" t="s">
        <v>1307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f t="shared" si="1"/>
        <v>0</v>
      </c>
    </row>
    <row r="95" spans="1:13" x14ac:dyDescent="0.25">
      <c r="A95" t="s">
        <v>1308</v>
      </c>
      <c r="M95">
        <f t="shared" si="1"/>
        <v>0</v>
      </c>
    </row>
    <row r="96" spans="1:13" x14ac:dyDescent="0.25">
      <c r="C96" t="s">
        <v>1309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f t="shared" si="1"/>
        <v>0</v>
      </c>
    </row>
    <row r="97" spans="1:13" x14ac:dyDescent="0.25">
      <c r="C97" t="s">
        <v>1310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f t="shared" si="1"/>
        <v>0</v>
      </c>
    </row>
    <row r="98" spans="1:13" x14ac:dyDescent="0.25">
      <c r="C98" t="s">
        <v>1311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f t="shared" si="1"/>
        <v>0</v>
      </c>
    </row>
    <row r="99" spans="1:13" x14ac:dyDescent="0.25">
      <c r="C99" t="s">
        <v>1312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f t="shared" si="1"/>
        <v>0</v>
      </c>
    </row>
    <row r="100" spans="1:13" x14ac:dyDescent="0.25">
      <c r="C100" t="s">
        <v>1313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f t="shared" si="1"/>
        <v>0</v>
      </c>
    </row>
    <row r="101" spans="1:13" x14ac:dyDescent="0.25">
      <c r="A101" t="s">
        <v>1314</v>
      </c>
      <c r="M101">
        <f t="shared" si="1"/>
        <v>0</v>
      </c>
    </row>
    <row r="102" spans="1:13" x14ac:dyDescent="0.25">
      <c r="C102" t="s">
        <v>1315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f t="shared" si="1"/>
        <v>0</v>
      </c>
    </row>
    <row r="103" spans="1:13" x14ac:dyDescent="0.25">
      <c r="C103" t="s">
        <v>1316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f t="shared" si="1"/>
        <v>0</v>
      </c>
    </row>
    <row r="104" spans="1:13" x14ac:dyDescent="0.25">
      <c r="C104" t="s">
        <v>1317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f t="shared" si="1"/>
        <v>0</v>
      </c>
    </row>
    <row r="105" spans="1:13" x14ac:dyDescent="0.25">
      <c r="C105" t="s">
        <v>1318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f t="shared" si="1"/>
        <v>0</v>
      </c>
    </row>
    <row r="106" spans="1:13" x14ac:dyDescent="0.25">
      <c r="C106" t="s">
        <v>1319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f t="shared" si="1"/>
        <v>0</v>
      </c>
    </row>
    <row r="107" spans="1:13" x14ac:dyDescent="0.25">
      <c r="C107" t="s">
        <v>1320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f t="shared" si="1"/>
        <v>0</v>
      </c>
    </row>
    <row r="108" spans="1:13" x14ac:dyDescent="0.25">
      <c r="C108" t="s">
        <v>1321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f t="shared" si="1"/>
        <v>0</v>
      </c>
    </row>
    <row r="109" spans="1:13" x14ac:dyDescent="0.25">
      <c r="C109" t="s">
        <v>1322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f t="shared" si="1"/>
        <v>0</v>
      </c>
    </row>
    <row r="110" spans="1:13" x14ac:dyDescent="0.25">
      <c r="C110" t="s">
        <v>1323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f t="shared" si="1"/>
        <v>0</v>
      </c>
    </row>
    <row r="111" spans="1:13" x14ac:dyDescent="0.25">
      <c r="A111" t="s">
        <v>1324</v>
      </c>
      <c r="M111">
        <f t="shared" si="1"/>
        <v>0</v>
      </c>
    </row>
    <row r="112" spans="1:13" x14ac:dyDescent="0.25">
      <c r="C112" t="s">
        <v>1325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f t="shared" si="1"/>
        <v>0</v>
      </c>
    </row>
    <row r="113" spans="1:13" x14ac:dyDescent="0.25">
      <c r="C113" t="s">
        <v>1326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f t="shared" si="1"/>
        <v>0</v>
      </c>
    </row>
    <row r="114" spans="1:13" x14ac:dyDescent="0.25">
      <c r="C114" t="s">
        <v>1327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f t="shared" si="1"/>
        <v>0</v>
      </c>
    </row>
    <row r="115" spans="1:13" x14ac:dyDescent="0.25">
      <c r="C115" t="s">
        <v>1328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f t="shared" si="1"/>
        <v>0</v>
      </c>
    </row>
    <row r="116" spans="1:13" x14ac:dyDescent="0.25">
      <c r="C116" t="s">
        <v>1329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f t="shared" si="1"/>
        <v>0</v>
      </c>
    </row>
    <row r="117" spans="1:13" x14ac:dyDescent="0.25">
      <c r="C117" t="s">
        <v>1330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f t="shared" si="1"/>
        <v>0</v>
      </c>
    </row>
    <row r="118" spans="1:13" x14ac:dyDescent="0.25">
      <c r="C118" t="s">
        <v>1331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f t="shared" si="1"/>
        <v>0</v>
      </c>
    </row>
    <row r="119" spans="1:13" x14ac:dyDescent="0.25">
      <c r="C119" t="s">
        <v>1332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f t="shared" si="1"/>
        <v>0</v>
      </c>
    </row>
    <row r="120" spans="1:13" x14ac:dyDescent="0.25">
      <c r="C120" t="s">
        <v>1333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f t="shared" si="1"/>
        <v>0</v>
      </c>
    </row>
    <row r="121" spans="1:13" x14ac:dyDescent="0.25">
      <c r="A121" t="s">
        <v>1334</v>
      </c>
      <c r="M121">
        <f t="shared" si="1"/>
        <v>0</v>
      </c>
    </row>
    <row r="122" spans="1:13" x14ac:dyDescent="0.25">
      <c r="C122" t="s">
        <v>1335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f t="shared" si="1"/>
        <v>0</v>
      </c>
    </row>
    <row r="123" spans="1:13" x14ac:dyDescent="0.25">
      <c r="C123" t="s">
        <v>1336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f t="shared" si="1"/>
        <v>0</v>
      </c>
    </row>
    <row r="124" spans="1:13" x14ac:dyDescent="0.25">
      <c r="C124" t="s">
        <v>1337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f t="shared" si="1"/>
        <v>0</v>
      </c>
    </row>
    <row r="125" spans="1:13" x14ac:dyDescent="0.25">
      <c r="C125" t="s">
        <v>1338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f t="shared" si="1"/>
        <v>0</v>
      </c>
    </row>
    <row r="126" spans="1:13" x14ac:dyDescent="0.25">
      <c r="C126" t="s">
        <v>1339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f t="shared" si="1"/>
        <v>0</v>
      </c>
    </row>
    <row r="127" spans="1:13" x14ac:dyDescent="0.25">
      <c r="C127" t="s">
        <v>1340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f t="shared" si="1"/>
        <v>0</v>
      </c>
    </row>
    <row r="128" spans="1:13" x14ac:dyDescent="0.25">
      <c r="C128" t="s">
        <v>1341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f t="shared" si="1"/>
        <v>0</v>
      </c>
    </row>
    <row r="129" spans="2:13" x14ac:dyDescent="0.25">
      <c r="B129" t="s">
        <v>1342</v>
      </c>
      <c r="M129">
        <f t="shared" si="1"/>
        <v>0</v>
      </c>
    </row>
    <row r="130" spans="2:13" x14ac:dyDescent="0.25">
      <c r="C130" t="s">
        <v>1343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f t="shared" si="1"/>
        <v>0</v>
      </c>
    </row>
    <row r="131" spans="2:13" x14ac:dyDescent="0.25">
      <c r="C131" t="s">
        <v>1344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f t="shared" si="1"/>
        <v>0</v>
      </c>
    </row>
    <row r="132" spans="2:13" x14ac:dyDescent="0.25">
      <c r="C132" t="s">
        <v>1345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f t="shared" si="1"/>
        <v>0</v>
      </c>
    </row>
    <row r="133" spans="2:13" x14ac:dyDescent="0.25">
      <c r="C133" t="s">
        <v>1346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f t="shared" si="1"/>
        <v>0</v>
      </c>
    </row>
    <row r="134" spans="2:13" x14ac:dyDescent="0.25">
      <c r="C134" t="s">
        <v>1347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f t="shared" si="1"/>
        <v>0</v>
      </c>
    </row>
    <row r="135" spans="2:13" x14ac:dyDescent="0.25">
      <c r="C135" t="s">
        <v>1348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f t="shared" si="1"/>
        <v>0</v>
      </c>
    </row>
    <row r="136" spans="2:13" x14ac:dyDescent="0.25">
      <c r="C136" t="s">
        <v>1349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f t="shared" ref="M136:M199" si="2">SUM(D136:L136)</f>
        <v>0</v>
      </c>
    </row>
    <row r="137" spans="2:13" x14ac:dyDescent="0.25">
      <c r="C137" t="s">
        <v>1350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f t="shared" si="2"/>
        <v>0</v>
      </c>
    </row>
    <row r="138" spans="2:13" x14ac:dyDescent="0.25">
      <c r="C138" t="s">
        <v>1351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f t="shared" si="2"/>
        <v>0</v>
      </c>
    </row>
    <row r="139" spans="2:13" x14ac:dyDescent="0.25">
      <c r="C139" t="s">
        <v>1352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f t="shared" si="2"/>
        <v>0</v>
      </c>
    </row>
    <row r="140" spans="2:13" x14ac:dyDescent="0.25">
      <c r="C140" t="s">
        <v>1353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f t="shared" si="2"/>
        <v>0</v>
      </c>
    </row>
    <row r="141" spans="2:13" x14ac:dyDescent="0.25">
      <c r="C141" t="s">
        <v>1354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f t="shared" si="2"/>
        <v>0</v>
      </c>
    </row>
    <row r="142" spans="2:13" x14ac:dyDescent="0.25">
      <c r="C142" t="s">
        <v>1355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f t="shared" si="2"/>
        <v>0</v>
      </c>
    </row>
    <row r="143" spans="2:13" x14ac:dyDescent="0.25">
      <c r="C143" t="s">
        <v>1356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f t="shared" si="2"/>
        <v>0</v>
      </c>
    </row>
    <row r="144" spans="2:13" x14ac:dyDescent="0.25">
      <c r="C144" t="s">
        <v>1357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f t="shared" si="2"/>
        <v>0</v>
      </c>
    </row>
    <row r="145" spans="1:13" x14ac:dyDescent="0.25">
      <c r="C145" t="s">
        <v>1358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f t="shared" si="2"/>
        <v>0</v>
      </c>
    </row>
    <row r="146" spans="1:13" x14ac:dyDescent="0.25">
      <c r="C146" t="s">
        <v>1359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f t="shared" si="2"/>
        <v>0</v>
      </c>
    </row>
    <row r="147" spans="1:13" x14ac:dyDescent="0.25">
      <c r="C147" t="s">
        <v>1360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f t="shared" si="2"/>
        <v>0</v>
      </c>
    </row>
    <row r="148" spans="1:13" x14ac:dyDescent="0.25">
      <c r="B148" t="s">
        <v>1361</v>
      </c>
      <c r="M148">
        <f t="shared" si="2"/>
        <v>0</v>
      </c>
    </row>
    <row r="149" spans="1:13" x14ac:dyDescent="0.25">
      <c r="A149" t="s">
        <v>1362</v>
      </c>
      <c r="M149">
        <f t="shared" si="2"/>
        <v>0</v>
      </c>
    </row>
    <row r="150" spans="1:13" x14ac:dyDescent="0.25">
      <c r="C150" t="s">
        <v>1363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f t="shared" si="2"/>
        <v>0</v>
      </c>
    </row>
    <row r="151" spans="1:13" x14ac:dyDescent="0.25">
      <c r="C151" t="s">
        <v>1364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f t="shared" si="2"/>
        <v>0</v>
      </c>
    </row>
    <row r="152" spans="1:13" x14ac:dyDescent="0.25">
      <c r="C152" t="s">
        <v>1365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f t="shared" si="2"/>
        <v>0</v>
      </c>
    </row>
    <row r="153" spans="1:13" x14ac:dyDescent="0.25">
      <c r="C153" t="s">
        <v>1366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f t="shared" si="2"/>
        <v>0</v>
      </c>
    </row>
    <row r="154" spans="1:13" x14ac:dyDescent="0.25">
      <c r="C154" t="s">
        <v>1367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f t="shared" si="2"/>
        <v>0</v>
      </c>
    </row>
    <row r="155" spans="1:13" x14ac:dyDescent="0.25">
      <c r="C155" t="s">
        <v>1368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f t="shared" si="2"/>
        <v>0</v>
      </c>
    </row>
    <row r="156" spans="1:13" x14ac:dyDescent="0.25">
      <c r="C156" t="s">
        <v>1369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f t="shared" si="2"/>
        <v>0</v>
      </c>
    </row>
    <row r="157" spans="1:13" x14ac:dyDescent="0.25">
      <c r="C157" t="s">
        <v>1370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f t="shared" si="2"/>
        <v>0</v>
      </c>
    </row>
    <row r="158" spans="1:13" x14ac:dyDescent="0.25">
      <c r="C158" t="s">
        <v>1371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f t="shared" si="2"/>
        <v>0</v>
      </c>
    </row>
    <row r="159" spans="1:13" x14ac:dyDescent="0.25">
      <c r="C159" t="s">
        <v>1372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f t="shared" si="2"/>
        <v>0</v>
      </c>
    </row>
    <row r="160" spans="1:13" x14ac:dyDescent="0.25">
      <c r="A160" t="s">
        <v>1373</v>
      </c>
      <c r="M160">
        <f t="shared" si="2"/>
        <v>0</v>
      </c>
    </row>
    <row r="161" spans="1:13" x14ac:dyDescent="0.25">
      <c r="B161" t="s">
        <v>1374</v>
      </c>
      <c r="M161">
        <f t="shared" si="2"/>
        <v>0</v>
      </c>
    </row>
    <row r="162" spans="1:13" x14ac:dyDescent="0.25">
      <c r="C162" t="s">
        <v>1375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f t="shared" si="2"/>
        <v>0</v>
      </c>
    </row>
    <row r="163" spans="1:13" x14ac:dyDescent="0.25">
      <c r="B163" t="s">
        <v>1376</v>
      </c>
      <c r="M163">
        <f t="shared" si="2"/>
        <v>0</v>
      </c>
    </row>
    <row r="164" spans="1:13" x14ac:dyDescent="0.25">
      <c r="C164" t="s">
        <v>1377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f t="shared" si="2"/>
        <v>0</v>
      </c>
    </row>
    <row r="165" spans="1:13" x14ac:dyDescent="0.25">
      <c r="C165" t="s">
        <v>1378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f t="shared" si="2"/>
        <v>0</v>
      </c>
    </row>
    <row r="166" spans="1:13" x14ac:dyDescent="0.25">
      <c r="C166" t="s">
        <v>1379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f t="shared" si="2"/>
        <v>0</v>
      </c>
    </row>
    <row r="167" spans="1:13" x14ac:dyDescent="0.25">
      <c r="C167" t="s">
        <v>1380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f t="shared" si="2"/>
        <v>0</v>
      </c>
    </row>
    <row r="168" spans="1:13" x14ac:dyDescent="0.25">
      <c r="A168" t="s">
        <v>160</v>
      </c>
      <c r="M168">
        <f t="shared" si="2"/>
        <v>0</v>
      </c>
    </row>
    <row r="169" spans="1:13" x14ac:dyDescent="0.25">
      <c r="B169" t="s">
        <v>161</v>
      </c>
      <c r="M169">
        <f t="shared" si="2"/>
        <v>0</v>
      </c>
    </row>
    <row r="170" spans="1:13" x14ac:dyDescent="0.25">
      <c r="C170" t="s">
        <v>162</v>
      </c>
      <c r="D170" s="75">
        <v>123194.38</v>
      </c>
      <c r="E170">
        <v>0</v>
      </c>
      <c r="F170">
        <v>0</v>
      </c>
      <c r="G170">
        <v>0</v>
      </c>
      <c r="H170" s="75">
        <v>202022.1</v>
      </c>
      <c r="I170" s="75">
        <v>49635.18</v>
      </c>
      <c r="J170" s="75">
        <v>246673.41</v>
      </c>
      <c r="K170" s="75">
        <v>319728.69</v>
      </c>
      <c r="L170">
        <v>0</v>
      </c>
      <c r="M170">
        <f t="shared" si="2"/>
        <v>941253.76</v>
      </c>
    </row>
    <row r="171" spans="1:13" x14ac:dyDescent="0.25">
      <c r="C171" t="s">
        <v>163</v>
      </c>
      <c r="D171" s="75">
        <v>1610.06</v>
      </c>
      <c r="E171" s="75">
        <v>5570.13</v>
      </c>
      <c r="F171" s="75">
        <v>10831.64</v>
      </c>
      <c r="G171" s="75">
        <v>5284.5</v>
      </c>
      <c r="H171" s="75">
        <v>12675</v>
      </c>
      <c r="I171" s="75">
        <v>11532.5</v>
      </c>
      <c r="J171" s="75">
        <v>10973.14</v>
      </c>
      <c r="K171" s="75">
        <v>10688.7</v>
      </c>
      <c r="L171" s="75">
        <v>10683.3</v>
      </c>
      <c r="M171">
        <f t="shared" si="2"/>
        <v>79848.97</v>
      </c>
    </row>
    <row r="172" spans="1:13" x14ac:dyDescent="0.25">
      <c r="C172" t="s">
        <v>1381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f t="shared" si="2"/>
        <v>0</v>
      </c>
    </row>
    <row r="173" spans="1:13" x14ac:dyDescent="0.25">
      <c r="C173" t="s">
        <v>1382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f t="shared" si="2"/>
        <v>0</v>
      </c>
    </row>
    <row r="174" spans="1:13" x14ac:dyDescent="0.25">
      <c r="C174" t="s">
        <v>1383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f t="shared" si="2"/>
        <v>0</v>
      </c>
    </row>
    <row r="175" spans="1:13" x14ac:dyDescent="0.25">
      <c r="A175" t="s">
        <v>1384</v>
      </c>
      <c r="M175">
        <f t="shared" si="2"/>
        <v>0</v>
      </c>
    </row>
    <row r="176" spans="1:13" x14ac:dyDescent="0.25">
      <c r="C176" t="s">
        <v>1385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f t="shared" si="2"/>
        <v>0</v>
      </c>
    </row>
    <row r="177" spans="1:13" x14ac:dyDescent="0.25">
      <c r="C177" t="s">
        <v>1386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f t="shared" si="2"/>
        <v>0</v>
      </c>
    </row>
    <row r="178" spans="1:13" x14ac:dyDescent="0.25">
      <c r="C178" t="s">
        <v>1387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f t="shared" si="2"/>
        <v>0</v>
      </c>
    </row>
    <row r="179" spans="1:13" x14ac:dyDescent="0.25">
      <c r="C179" t="s">
        <v>1388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f t="shared" si="2"/>
        <v>0</v>
      </c>
    </row>
    <row r="180" spans="1:13" x14ac:dyDescent="0.25">
      <c r="C180" t="s">
        <v>1389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f t="shared" si="2"/>
        <v>0</v>
      </c>
    </row>
    <row r="181" spans="1:13" x14ac:dyDescent="0.25">
      <c r="C181" t="s">
        <v>1390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f t="shared" si="2"/>
        <v>0</v>
      </c>
    </row>
    <row r="182" spans="1:13" x14ac:dyDescent="0.25">
      <c r="C182" t="s">
        <v>1391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f t="shared" si="2"/>
        <v>0</v>
      </c>
    </row>
    <row r="183" spans="1:13" x14ac:dyDescent="0.25">
      <c r="A183" t="s">
        <v>164</v>
      </c>
      <c r="M183">
        <f t="shared" si="2"/>
        <v>0</v>
      </c>
    </row>
    <row r="184" spans="1:13" x14ac:dyDescent="0.25">
      <c r="C184" t="s">
        <v>252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f t="shared" si="2"/>
        <v>0</v>
      </c>
    </row>
    <row r="185" spans="1:13" x14ac:dyDescent="0.25">
      <c r="C185" t="s">
        <v>253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f t="shared" si="2"/>
        <v>0</v>
      </c>
    </row>
    <row r="186" spans="1:13" x14ac:dyDescent="0.25">
      <c r="C186" t="s">
        <v>254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f t="shared" si="2"/>
        <v>0</v>
      </c>
    </row>
    <row r="187" spans="1:13" x14ac:dyDescent="0.25">
      <c r="C187" t="s">
        <v>255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f t="shared" si="2"/>
        <v>0</v>
      </c>
    </row>
    <row r="188" spans="1:13" x14ac:dyDescent="0.25">
      <c r="C188" t="s">
        <v>256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f t="shared" si="2"/>
        <v>0</v>
      </c>
    </row>
    <row r="189" spans="1:13" x14ac:dyDescent="0.25">
      <c r="C189" t="s">
        <v>165</v>
      </c>
      <c r="D189" s="75">
        <v>5000</v>
      </c>
      <c r="E189">
        <v>0</v>
      </c>
      <c r="F189" s="75">
        <v>-5000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f t="shared" si="2"/>
        <v>0</v>
      </c>
    </row>
    <row r="190" spans="1:13" x14ac:dyDescent="0.25">
      <c r="C190" t="s">
        <v>257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f t="shared" si="2"/>
        <v>0</v>
      </c>
    </row>
    <row r="191" spans="1:13" x14ac:dyDescent="0.25">
      <c r="A191" t="s">
        <v>1392</v>
      </c>
      <c r="M191">
        <f t="shared" si="2"/>
        <v>0</v>
      </c>
    </row>
    <row r="192" spans="1:13" x14ac:dyDescent="0.25">
      <c r="C192" t="s">
        <v>1393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f t="shared" si="2"/>
        <v>0</v>
      </c>
    </row>
    <row r="193" spans="1:13" x14ac:dyDescent="0.25">
      <c r="C193" t="s">
        <v>1394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f t="shared" si="2"/>
        <v>0</v>
      </c>
    </row>
    <row r="194" spans="1:13" x14ac:dyDescent="0.25">
      <c r="C194" t="s">
        <v>1395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f t="shared" si="2"/>
        <v>0</v>
      </c>
    </row>
    <row r="195" spans="1:13" x14ac:dyDescent="0.25">
      <c r="C195" t="s">
        <v>1396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f t="shared" si="2"/>
        <v>0</v>
      </c>
    </row>
    <row r="196" spans="1:13" x14ac:dyDescent="0.25">
      <c r="C196" t="s">
        <v>1397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f t="shared" si="2"/>
        <v>0</v>
      </c>
    </row>
    <row r="197" spans="1:13" x14ac:dyDescent="0.25">
      <c r="C197" t="s">
        <v>1398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f t="shared" si="2"/>
        <v>0</v>
      </c>
    </row>
    <row r="198" spans="1:13" x14ac:dyDescent="0.25">
      <c r="C198" t="s">
        <v>1399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f t="shared" si="2"/>
        <v>0</v>
      </c>
    </row>
    <row r="199" spans="1:13" x14ac:dyDescent="0.25">
      <c r="B199" t="s">
        <v>1400</v>
      </c>
      <c r="M199">
        <f t="shared" si="2"/>
        <v>0</v>
      </c>
    </row>
    <row r="200" spans="1:13" x14ac:dyDescent="0.25">
      <c r="A200" t="s">
        <v>1401</v>
      </c>
      <c r="M200">
        <f t="shared" ref="M200:M263" si="3">SUM(D200:L200)</f>
        <v>0</v>
      </c>
    </row>
    <row r="201" spans="1:13" x14ac:dyDescent="0.25">
      <c r="C201" t="s">
        <v>1402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f t="shared" si="3"/>
        <v>0</v>
      </c>
    </row>
    <row r="202" spans="1:13" x14ac:dyDescent="0.25">
      <c r="C202" t="s">
        <v>1403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f t="shared" si="3"/>
        <v>0</v>
      </c>
    </row>
    <row r="203" spans="1:13" x14ac:dyDescent="0.25">
      <c r="C203" t="s">
        <v>1404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f t="shared" si="3"/>
        <v>0</v>
      </c>
    </row>
    <row r="204" spans="1:13" x14ac:dyDescent="0.25">
      <c r="C204" t="s">
        <v>1405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f t="shared" si="3"/>
        <v>0</v>
      </c>
    </row>
    <row r="205" spans="1:13" x14ac:dyDescent="0.25">
      <c r="A205" t="s">
        <v>1406</v>
      </c>
      <c r="M205">
        <f t="shared" si="3"/>
        <v>0</v>
      </c>
    </row>
    <row r="206" spans="1:13" x14ac:dyDescent="0.25">
      <c r="C206" t="s">
        <v>1407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f t="shared" si="3"/>
        <v>0</v>
      </c>
    </row>
    <row r="207" spans="1:13" x14ac:dyDescent="0.25">
      <c r="C207" t="s">
        <v>1408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f t="shared" si="3"/>
        <v>0</v>
      </c>
    </row>
    <row r="208" spans="1:13" x14ac:dyDescent="0.25">
      <c r="C208" t="s">
        <v>1409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f t="shared" si="3"/>
        <v>0</v>
      </c>
    </row>
    <row r="209" spans="2:13" x14ac:dyDescent="0.25">
      <c r="C209" t="s">
        <v>1410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f t="shared" si="3"/>
        <v>0</v>
      </c>
    </row>
    <row r="210" spans="2:13" x14ac:dyDescent="0.25">
      <c r="B210" t="s">
        <v>1411</v>
      </c>
      <c r="M210">
        <f t="shared" si="3"/>
        <v>0</v>
      </c>
    </row>
    <row r="211" spans="2:13" x14ac:dyDescent="0.25">
      <c r="C211" t="s">
        <v>1412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f t="shared" si="3"/>
        <v>0</v>
      </c>
    </row>
    <row r="212" spans="2:13" x14ac:dyDescent="0.25">
      <c r="C212" t="s">
        <v>1413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f t="shared" si="3"/>
        <v>0</v>
      </c>
    </row>
    <row r="213" spans="2:13" x14ac:dyDescent="0.25">
      <c r="C213" t="s">
        <v>1414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f t="shared" si="3"/>
        <v>0</v>
      </c>
    </row>
    <row r="214" spans="2:13" x14ac:dyDescent="0.25">
      <c r="B214" t="s">
        <v>1415</v>
      </c>
      <c r="M214">
        <f t="shared" si="3"/>
        <v>0</v>
      </c>
    </row>
    <row r="215" spans="2:13" x14ac:dyDescent="0.25">
      <c r="C215" t="s">
        <v>1416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f t="shared" si="3"/>
        <v>0</v>
      </c>
    </row>
    <row r="216" spans="2:13" x14ac:dyDescent="0.25">
      <c r="C216" t="s">
        <v>1417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f t="shared" si="3"/>
        <v>0</v>
      </c>
    </row>
    <row r="217" spans="2:13" x14ac:dyDescent="0.25">
      <c r="C217" t="s">
        <v>1418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f t="shared" si="3"/>
        <v>0</v>
      </c>
    </row>
    <row r="218" spans="2:13" x14ac:dyDescent="0.25">
      <c r="C218" t="s">
        <v>1419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f t="shared" si="3"/>
        <v>0</v>
      </c>
    </row>
    <row r="219" spans="2:13" x14ac:dyDescent="0.25">
      <c r="C219" t="s">
        <v>1420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f t="shared" si="3"/>
        <v>0</v>
      </c>
    </row>
    <row r="220" spans="2:13" x14ac:dyDescent="0.25">
      <c r="C220" t="s">
        <v>1421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f t="shared" si="3"/>
        <v>0</v>
      </c>
    </row>
    <row r="221" spans="2:13" x14ac:dyDescent="0.25">
      <c r="C221" t="s">
        <v>1422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f t="shared" si="3"/>
        <v>0</v>
      </c>
    </row>
    <row r="222" spans="2:13" x14ac:dyDescent="0.25">
      <c r="C222" t="s">
        <v>1423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f t="shared" si="3"/>
        <v>0</v>
      </c>
    </row>
    <row r="223" spans="2:13" x14ac:dyDescent="0.25">
      <c r="C223" t="s">
        <v>1424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f t="shared" si="3"/>
        <v>0</v>
      </c>
    </row>
    <row r="224" spans="2:13" x14ac:dyDescent="0.25">
      <c r="C224" t="s">
        <v>1425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f t="shared" si="3"/>
        <v>0</v>
      </c>
    </row>
    <row r="225" spans="2:13" x14ac:dyDescent="0.25">
      <c r="C225" t="s">
        <v>1426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f t="shared" si="3"/>
        <v>0</v>
      </c>
    </row>
    <row r="226" spans="2:13" x14ac:dyDescent="0.25">
      <c r="B226" t="s">
        <v>1427</v>
      </c>
      <c r="M226">
        <f t="shared" si="3"/>
        <v>0</v>
      </c>
    </row>
    <row r="227" spans="2:13" x14ac:dyDescent="0.25">
      <c r="C227" t="s">
        <v>1428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f t="shared" si="3"/>
        <v>0</v>
      </c>
    </row>
    <row r="228" spans="2:13" x14ac:dyDescent="0.25">
      <c r="C228" t="s">
        <v>1429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f t="shared" si="3"/>
        <v>0</v>
      </c>
    </row>
    <row r="229" spans="2:13" x14ac:dyDescent="0.25">
      <c r="C229" t="s">
        <v>1430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f t="shared" si="3"/>
        <v>0</v>
      </c>
    </row>
    <row r="230" spans="2:13" x14ac:dyDescent="0.25">
      <c r="C230" t="s">
        <v>1431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f t="shared" si="3"/>
        <v>0</v>
      </c>
    </row>
    <row r="231" spans="2:13" x14ac:dyDescent="0.25">
      <c r="B231" t="s">
        <v>1432</v>
      </c>
      <c r="M231">
        <f t="shared" si="3"/>
        <v>0</v>
      </c>
    </row>
    <row r="232" spans="2:13" x14ac:dyDescent="0.25">
      <c r="C232" t="s">
        <v>1433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f t="shared" si="3"/>
        <v>0</v>
      </c>
    </row>
    <row r="233" spans="2:13" x14ac:dyDescent="0.25">
      <c r="B233" t="s">
        <v>1434</v>
      </c>
      <c r="M233">
        <f t="shared" si="3"/>
        <v>0</v>
      </c>
    </row>
    <row r="234" spans="2:13" x14ac:dyDescent="0.25">
      <c r="C234" t="s">
        <v>1435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f t="shared" si="3"/>
        <v>0</v>
      </c>
    </row>
    <row r="235" spans="2:13" x14ac:dyDescent="0.25">
      <c r="C235" t="s">
        <v>1436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f t="shared" si="3"/>
        <v>0</v>
      </c>
    </row>
    <row r="236" spans="2:13" x14ac:dyDescent="0.25">
      <c r="C236" t="s">
        <v>1437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f t="shared" si="3"/>
        <v>0</v>
      </c>
    </row>
    <row r="237" spans="2:13" x14ac:dyDescent="0.25">
      <c r="C237" t="s">
        <v>1438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f t="shared" si="3"/>
        <v>0</v>
      </c>
    </row>
    <row r="238" spans="2:13" x14ac:dyDescent="0.25">
      <c r="C238" t="s">
        <v>1439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f t="shared" si="3"/>
        <v>0</v>
      </c>
    </row>
    <row r="239" spans="2:13" x14ac:dyDescent="0.25">
      <c r="C239" t="s">
        <v>1440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f t="shared" si="3"/>
        <v>0</v>
      </c>
    </row>
    <row r="240" spans="2:13" x14ac:dyDescent="0.25">
      <c r="C240" t="s">
        <v>1441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f t="shared" si="3"/>
        <v>0</v>
      </c>
    </row>
    <row r="241" spans="1:13" x14ac:dyDescent="0.25">
      <c r="C241" t="s">
        <v>1442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f t="shared" si="3"/>
        <v>0</v>
      </c>
    </row>
    <row r="242" spans="1:13" x14ac:dyDescent="0.25">
      <c r="C242" t="s">
        <v>1443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f t="shared" si="3"/>
        <v>0</v>
      </c>
    </row>
    <row r="243" spans="1:13" x14ac:dyDescent="0.25">
      <c r="C243" t="s">
        <v>1444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f t="shared" si="3"/>
        <v>0</v>
      </c>
    </row>
    <row r="244" spans="1:13" x14ac:dyDescent="0.25">
      <c r="C244" t="s">
        <v>1445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f t="shared" si="3"/>
        <v>0</v>
      </c>
    </row>
    <row r="245" spans="1:13" x14ac:dyDescent="0.25">
      <c r="C245" t="s">
        <v>1446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f t="shared" si="3"/>
        <v>0</v>
      </c>
    </row>
    <row r="246" spans="1:13" x14ac:dyDescent="0.25">
      <c r="C246" t="s">
        <v>1447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f t="shared" si="3"/>
        <v>0</v>
      </c>
    </row>
    <row r="247" spans="1:13" x14ac:dyDescent="0.25">
      <c r="C247" t="s">
        <v>1448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f t="shared" si="3"/>
        <v>0</v>
      </c>
    </row>
    <row r="248" spans="1:13" x14ac:dyDescent="0.25">
      <c r="C248" t="s">
        <v>1449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f t="shared" si="3"/>
        <v>0</v>
      </c>
    </row>
    <row r="249" spans="1:13" x14ac:dyDescent="0.25">
      <c r="C249" t="s">
        <v>1450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f t="shared" si="3"/>
        <v>0</v>
      </c>
    </row>
    <row r="250" spans="1:13" x14ac:dyDescent="0.25">
      <c r="A250" t="s">
        <v>1451</v>
      </c>
      <c r="M250">
        <f t="shared" si="3"/>
        <v>0</v>
      </c>
    </row>
    <row r="251" spans="1:13" x14ac:dyDescent="0.25">
      <c r="C251" t="s">
        <v>1452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f t="shared" si="3"/>
        <v>0</v>
      </c>
    </row>
    <row r="252" spans="1:13" x14ac:dyDescent="0.25">
      <c r="C252" t="s">
        <v>1453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f t="shared" si="3"/>
        <v>0</v>
      </c>
    </row>
    <row r="253" spans="1:13" x14ac:dyDescent="0.25">
      <c r="A253" t="s">
        <v>166</v>
      </c>
      <c r="M253">
        <f t="shared" si="3"/>
        <v>0</v>
      </c>
    </row>
    <row r="254" spans="1:13" x14ac:dyDescent="0.25">
      <c r="B254" t="s">
        <v>167</v>
      </c>
      <c r="M254">
        <f t="shared" si="3"/>
        <v>0</v>
      </c>
    </row>
    <row r="255" spans="1:13" x14ac:dyDescent="0.25">
      <c r="C255" t="s">
        <v>258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f t="shared" si="3"/>
        <v>0</v>
      </c>
    </row>
    <row r="256" spans="1:13" x14ac:dyDescent="0.25">
      <c r="C256" t="s">
        <v>259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f t="shared" si="3"/>
        <v>0</v>
      </c>
    </row>
    <row r="257" spans="3:13" x14ac:dyDescent="0.25">
      <c r="C257" t="s">
        <v>260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f t="shared" si="3"/>
        <v>0</v>
      </c>
    </row>
    <row r="258" spans="3:13" x14ac:dyDescent="0.25">
      <c r="C258" t="s">
        <v>261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f t="shared" si="3"/>
        <v>0</v>
      </c>
    </row>
    <row r="259" spans="3:13" x14ac:dyDescent="0.25">
      <c r="C259" t="s">
        <v>262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f t="shared" si="3"/>
        <v>0</v>
      </c>
    </row>
    <row r="260" spans="3:13" x14ac:dyDescent="0.25">
      <c r="C260" t="s">
        <v>263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f t="shared" si="3"/>
        <v>0</v>
      </c>
    </row>
    <row r="261" spans="3:13" x14ac:dyDescent="0.25">
      <c r="C261" t="s">
        <v>264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f t="shared" si="3"/>
        <v>0</v>
      </c>
    </row>
    <row r="262" spans="3:13" x14ac:dyDescent="0.25">
      <c r="C262" t="s">
        <v>265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f t="shared" si="3"/>
        <v>0</v>
      </c>
    </row>
    <row r="263" spans="3:13" x14ac:dyDescent="0.25">
      <c r="C263" t="s">
        <v>266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f t="shared" si="3"/>
        <v>0</v>
      </c>
    </row>
    <row r="264" spans="3:13" x14ac:dyDescent="0.25">
      <c r="C264" t="s">
        <v>267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f t="shared" ref="M264:M327" si="4">SUM(D264:L264)</f>
        <v>0</v>
      </c>
    </row>
    <row r="265" spans="3:13" x14ac:dyDescent="0.25">
      <c r="C265" t="s">
        <v>268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f t="shared" si="4"/>
        <v>0</v>
      </c>
    </row>
    <row r="266" spans="3:13" x14ac:dyDescent="0.25">
      <c r="C266" t="s">
        <v>269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f t="shared" si="4"/>
        <v>0</v>
      </c>
    </row>
    <row r="267" spans="3:13" x14ac:dyDescent="0.25">
      <c r="C267" t="s">
        <v>168</v>
      </c>
      <c r="D267">
        <v>0</v>
      </c>
      <c r="E267" s="75">
        <v>53100</v>
      </c>
      <c r="F267" s="75">
        <v>-7727.15</v>
      </c>
      <c r="G267">
        <v>0</v>
      </c>
      <c r="H267" s="75">
        <v>22000</v>
      </c>
      <c r="I267" s="75">
        <v>4200</v>
      </c>
      <c r="J267">
        <v>0</v>
      </c>
      <c r="K267">
        <v>0</v>
      </c>
      <c r="L267">
        <v>0</v>
      </c>
      <c r="M267">
        <f t="shared" si="4"/>
        <v>71572.850000000006</v>
      </c>
    </row>
    <row r="268" spans="3:13" x14ac:dyDescent="0.25">
      <c r="C268" t="s">
        <v>270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f t="shared" si="4"/>
        <v>0</v>
      </c>
    </row>
    <row r="269" spans="3:13" x14ac:dyDescent="0.25">
      <c r="C269" t="s">
        <v>271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f t="shared" si="4"/>
        <v>0</v>
      </c>
    </row>
    <row r="270" spans="3:13" x14ac:dyDescent="0.25">
      <c r="C270" t="s">
        <v>272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f t="shared" si="4"/>
        <v>0</v>
      </c>
    </row>
    <row r="271" spans="3:13" x14ac:dyDescent="0.25">
      <c r="C271" t="s">
        <v>273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f t="shared" si="4"/>
        <v>0</v>
      </c>
    </row>
    <row r="272" spans="3:13" x14ac:dyDescent="0.25">
      <c r="C272" t="s">
        <v>274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f t="shared" si="4"/>
        <v>0</v>
      </c>
    </row>
    <row r="273" spans="2:13" x14ac:dyDescent="0.25">
      <c r="C273" t="s">
        <v>275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f t="shared" si="4"/>
        <v>0</v>
      </c>
    </row>
    <row r="274" spans="2:13" x14ac:dyDescent="0.25">
      <c r="C274" t="s">
        <v>276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f t="shared" si="4"/>
        <v>0</v>
      </c>
    </row>
    <row r="275" spans="2:13" x14ac:dyDescent="0.25">
      <c r="C275" t="s">
        <v>277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f t="shared" si="4"/>
        <v>0</v>
      </c>
    </row>
    <row r="276" spans="2:13" x14ac:dyDescent="0.25">
      <c r="B276" t="s">
        <v>169</v>
      </c>
      <c r="M276">
        <f t="shared" si="4"/>
        <v>0</v>
      </c>
    </row>
    <row r="277" spans="2:13" x14ac:dyDescent="0.25">
      <c r="C277" t="s">
        <v>170</v>
      </c>
      <c r="D277" s="75">
        <v>166500</v>
      </c>
      <c r="E277">
        <v>0</v>
      </c>
      <c r="F277" s="75">
        <v>83249.88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f t="shared" si="4"/>
        <v>249749.88</v>
      </c>
    </row>
    <row r="278" spans="2:13" x14ac:dyDescent="0.25">
      <c r="C278" t="s">
        <v>278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f t="shared" si="4"/>
        <v>0</v>
      </c>
    </row>
    <row r="279" spans="2:13" x14ac:dyDescent="0.25">
      <c r="C279" t="s">
        <v>279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f t="shared" si="4"/>
        <v>0</v>
      </c>
    </row>
    <row r="280" spans="2:13" x14ac:dyDescent="0.25">
      <c r="C280" t="s">
        <v>280</v>
      </c>
      <c r="D280">
        <v>0</v>
      </c>
      <c r="E280" s="75">
        <v>7725</v>
      </c>
      <c r="F280">
        <v>0</v>
      </c>
      <c r="G280">
        <v>0</v>
      </c>
      <c r="H280" s="75">
        <v>24900</v>
      </c>
      <c r="I280" s="75">
        <v>12000</v>
      </c>
      <c r="J280">
        <v>0</v>
      </c>
      <c r="K280">
        <v>0</v>
      </c>
      <c r="L280">
        <v>0</v>
      </c>
      <c r="M280">
        <f t="shared" si="4"/>
        <v>44625</v>
      </c>
    </row>
    <row r="281" spans="2:13" x14ac:dyDescent="0.25">
      <c r="C281" t="s">
        <v>281</v>
      </c>
      <c r="D281">
        <v>0</v>
      </c>
      <c r="E281">
        <v>0</v>
      </c>
      <c r="F281" s="75">
        <v>86496.92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f t="shared" si="4"/>
        <v>86496.92</v>
      </c>
    </row>
    <row r="282" spans="2:13" x14ac:dyDescent="0.25">
      <c r="C282" t="s">
        <v>363</v>
      </c>
      <c r="D282">
        <v>0</v>
      </c>
      <c r="E282">
        <v>0</v>
      </c>
      <c r="F282">
        <v>0</v>
      </c>
      <c r="G282">
        <v>0</v>
      </c>
      <c r="H282" s="75">
        <v>400000</v>
      </c>
      <c r="I282">
        <v>0</v>
      </c>
      <c r="J282">
        <v>0</v>
      </c>
      <c r="K282">
        <v>0</v>
      </c>
      <c r="L282">
        <v>0</v>
      </c>
      <c r="M282">
        <f t="shared" si="4"/>
        <v>400000</v>
      </c>
    </row>
    <row r="283" spans="2:13" x14ac:dyDescent="0.25">
      <c r="C283" t="s">
        <v>282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f t="shared" si="4"/>
        <v>0</v>
      </c>
    </row>
    <row r="284" spans="2:13" x14ac:dyDescent="0.25">
      <c r="C284" t="s">
        <v>283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f t="shared" si="4"/>
        <v>0</v>
      </c>
    </row>
    <row r="285" spans="2:13" x14ac:dyDescent="0.25">
      <c r="C285" t="s">
        <v>284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f t="shared" si="4"/>
        <v>0</v>
      </c>
    </row>
    <row r="286" spans="2:13" x14ac:dyDescent="0.25">
      <c r="C286" t="s">
        <v>364</v>
      </c>
      <c r="D286">
        <v>0</v>
      </c>
      <c r="E286">
        <v>0</v>
      </c>
      <c r="F286">
        <v>0</v>
      </c>
      <c r="G286">
        <v>0</v>
      </c>
      <c r="H286" s="75">
        <v>4000</v>
      </c>
      <c r="I286">
        <v>0</v>
      </c>
      <c r="J286">
        <v>0</v>
      </c>
      <c r="K286">
        <v>0</v>
      </c>
      <c r="L286">
        <v>0</v>
      </c>
      <c r="M286">
        <f t="shared" si="4"/>
        <v>4000</v>
      </c>
    </row>
    <row r="287" spans="2:13" x14ac:dyDescent="0.25">
      <c r="C287" t="s">
        <v>285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f t="shared" si="4"/>
        <v>0</v>
      </c>
    </row>
    <row r="288" spans="2:13" x14ac:dyDescent="0.25">
      <c r="C288" t="s">
        <v>286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f t="shared" si="4"/>
        <v>0</v>
      </c>
    </row>
    <row r="289" spans="2:13" x14ac:dyDescent="0.25">
      <c r="C289" t="s">
        <v>287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f t="shared" si="4"/>
        <v>0</v>
      </c>
    </row>
    <row r="290" spans="2:13" x14ac:dyDescent="0.25">
      <c r="C290" t="s">
        <v>171</v>
      </c>
      <c r="D290" s="75">
        <v>274425</v>
      </c>
      <c r="E290" s="75">
        <v>166557</v>
      </c>
      <c r="F290" s="75">
        <v>379200</v>
      </c>
      <c r="G290" s="75">
        <v>167437.78</v>
      </c>
      <c r="H290" s="75">
        <v>340200</v>
      </c>
      <c r="I290" s="75">
        <v>396900</v>
      </c>
      <c r="J290" s="75">
        <v>398209</v>
      </c>
      <c r="K290" s="75">
        <v>227548</v>
      </c>
      <c r="L290" s="75">
        <v>113666</v>
      </c>
      <c r="M290">
        <f t="shared" si="4"/>
        <v>2464142.7800000003</v>
      </c>
    </row>
    <row r="291" spans="2:13" x14ac:dyDescent="0.25">
      <c r="B291" t="s">
        <v>172</v>
      </c>
      <c r="M291">
        <f t="shared" si="4"/>
        <v>0</v>
      </c>
    </row>
    <row r="292" spans="2:13" x14ac:dyDescent="0.25">
      <c r="C292" t="s">
        <v>288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f t="shared" si="4"/>
        <v>0</v>
      </c>
    </row>
    <row r="293" spans="2:13" x14ac:dyDescent="0.25">
      <c r="C293" t="s">
        <v>289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f t="shared" si="4"/>
        <v>0</v>
      </c>
    </row>
    <row r="294" spans="2:13" x14ac:dyDescent="0.25">
      <c r="C294" t="s">
        <v>290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f t="shared" si="4"/>
        <v>0</v>
      </c>
    </row>
    <row r="295" spans="2:13" x14ac:dyDescent="0.25">
      <c r="C295" t="s">
        <v>291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f t="shared" si="4"/>
        <v>0</v>
      </c>
    </row>
    <row r="296" spans="2:13" x14ac:dyDescent="0.25">
      <c r="C296" t="s">
        <v>292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f t="shared" si="4"/>
        <v>0</v>
      </c>
    </row>
    <row r="297" spans="2:13" x14ac:dyDescent="0.25">
      <c r="C297" t="s">
        <v>293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f t="shared" si="4"/>
        <v>0</v>
      </c>
    </row>
    <row r="298" spans="2:13" x14ac:dyDescent="0.25">
      <c r="C298" t="s">
        <v>294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 s="75">
        <v>11620</v>
      </c>
      <c r="K298" s="75">
        <v>36851.75</v>
      </c>
      <c r="L298" s="75">
        <v>18095</v>
      </c>
      <c r="M298">
        <f t="shared" si="4"/>
        <v>66566.75</v>
      </c>
    </row>
    <row r="299" spans="2:13" x14ac:dyDescent="0.25">
      <c r="C299" t="s">
        <v>295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f t="shared" si="4"/>
        <v>0</v>
      </c>
    </row>
    <row r="300" spans="2:13" x14ac:dyDescent="0.25">
      <c r="B300" t="s">
        <v>173</v>
      </c>
      <c r="M300">
        <f t="shared" si="4"/>
        <v>0</v>
      </c>
    </row>
    <row r="301" spans="2:13" x14ac:dyDescent="0.25">
      <c r="C301" t="s">
        <v>296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f t="shared" si="4"/>
        <v>0</v>
      </c>
    </row>
    <row r="302" spans="2:13" x14ac:dyDescent="0.25">
      <c r="C302" t="s">
        <v>174</v>
      </c>
      <c r="D302" s="75">
        <v>142000</v>
      </c>
      <c r="E302">
        <v>0</v>
      </c>
      <c r="F302">
        <v>0</v>
      </c>
      <c r="G302">
        <v>0</v>
      </c>
      <c r="H302" s="75">
        <v>196300</v>
      </c>
      <c r="I302" s="75">
        <v>-5000</v>
      </c>
      <c r="J302">
        <v>0</v>
      </c>
      <c r="K302">
        <v>0</v>
      </c>
      <c r="L302">
        <v>0</v>
      </c>
      <c r="M302">
        <f t="shared" si="4"/>
        <v>333300</v>
      </c>
    </row>
    <row r="303" spans="2:13" x14ac:dyDescent="0.25">
      <c r="C303" t="s">
        <v>365</v>
      </c>
      <c r="D303">
        <v>0</v>
      </c>
      <c r="E303">
        <v>0</v>
      </c>
      <c r="F303">
        <v>0</v>
      </c>
      <c r="G303">
        <v>0</v>
      </c>
      <c r="H303" s="75">
        <v>49065</v>
      </c>
      <c r="I303">
        <v>0</v>
      </c>
      <c r="J303" s="75">
        <v>121207.42</v>
      </c>
      <c r="K303" s="75">
        <v>28750.69</v>
      </c>
      <c r="L303" s="75">
        <v>42485</v>
      </c>
      <c r="M303">
        <f t="shared" si="4"/>
        <v>241508.11</v>
      </c>
    </row>
    <row r="304" spans="2:13" x14ac:dyDescent="0.25">
      <c r="C304" t="s">
        <v>297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 s="75">
        <v>73882.899999999994</v>
      </c>
      <c r="M304">
        <f t="shared" si="4"/>
        <v>73882.899999999994</v>
      </c>
    </row>
    <row r="305" spans="2:13" x14ac:dyDescent="0.25">
      <c r="C305" t="s">
        <v>298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f t="shared" si="4"/>
        <v>0</v>
      </c>
    </row>
    <row r="306" spans="2:13" x14ac:dyDescent="0.25">
      <c r="C306" t="s">
        <v>175</v>
      </c>
      <c r="D306" s="75">
        <v>26888</v>
      </c>
      <c r="E306" s="75">
        <v>26888</v>
      </c>
      <c r="F306" s="75">
        <v>26888</v>
      </c>
      <c r="G306" s="75">
        <v>26888</v>
      </c>
      <c r="H306" s="75">
        <v>26888</v>
      </c>
      <c r="I306" s="75">
        <v>26888</v>
      </c>
      <c r="J306" s="75">
        <v>26888</v>
      </c>
      <c r="K306" s="75">
        <v>26888</v>
      </c>
      <c r="L306" s="75">
        <v>26888</v>
      </c>
      <c r="M306">
        <f t="shared" si="4"/>
        <v>241992</v>
      </c>
    </row>
    <row r="307" spans="2:13" x14ac:dyDescent="0.25">
      <c r="C307" t="s">
        <v>299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f t="shared" si="4"/>
        <v>0</v>
      </c>
    </row>
    <row r="308" spans="2:13" x14ac:dyDescent="0.25">
      <c r="C308" t="s">
        <v>300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f t="shared" si="4"/>
        <v>0</v>
      </c>
    </row>
    <row r="309" spans="2:13" x14ac:dyDescent="0.25">
      <c r="C309" t="s">
        <v>301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f t="shared" si="4"/>
        <v>0</v>
      </c>
    </row>
    <row r="310" spans="2:13" x14ac:dyDescent="0.25">
      <c r="C310" t="s">
        <v>302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f t="shared" si="4"/>
        <v>0</v>
      </c>
    </row>
    <row r="311" spans="2:13" x14ac:dyDescent="0.25">
      <c r="B311" t="s">
        <v>176</v>
      </c>
      <c r="M311">
        <f t="shared" si="4"/>
        <v>0</v>
      </c>
    </row>
    <row r="312" spans="2:13" x14ac:dyDescent="0.25">
      <c r="C312" t="s">
        <v>303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f t="shared" si="4"/>
        <v>0</v>
      </c>
    </row>
    <row r="313" spans="2:13" x14ac:dyDescent="0.25">
      <c r="C313" t="s">
        <v>304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f t="shared" si="4"/>
        <v>0</v>
      </c>
    </row>
    <row r="314" spans="2:13" x14ac:dyDescent="0.25">
      <c r="C314" t="s">
        <v>305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f t="shared" si="4"/>
        <v>0</v>
      </c>
    </row>
    <row r="315" spans="2:13" x14ac:dyDescent="0.25">
      <c r="C315" t="s">
        <v>177</v>
      </c>
      <c r="D315">
        <v>0</v>
      </c>
      <c r="E315" s="75">
        <v>33635</v>
      </c>
      <c r="F315">
        <v>0</v>
      </c>
      <c r="G315" s="75">
        <v>87155</v>
      </c>
      <c r="H315">
        <v>0</v>
      </c>
      <c r="I315" s="75">
        <v>125673.84</v>
      </c>
      <c r="J315">
        <v>0</v>
      </c>
      <c r="K315">
        <v>0</v>
      </c>
      <c r="L315">
        <v>0</v>
      </c>
      <c r="M315">
        <f t="shared" si="4"/>
        <v>246463.84</v>
      </c>
    </row>
    <row r="316" spans="2:13" x14ac:dyDescent="0.25">
      <c r="C316" t="s">
        <v>1454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f t="shared" si="4"/>
        <v>0</v>
      </c>
    </row>
    <row r="317" spans="2:13" x14ac:dyDescent="0.25">
      <c r="C317" t="s">
        <v>1455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f t="shared" si="4"/>
        <v>0</v>
      </c>
    </row>
    <row r="318" spans="2:13" x14ac:dyDescent="0.25">
      <c r="C318" t="s">
        <v>1456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f t="shared" si="4"/>
        <v>0</v>
      </c>
    </row>
    <row r="319" spans="2:13" x14ac:dyDescent="0.25">
      <c r="C319" t="s">
        <v>1457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f t="shared" si="4"/>
        <v>0</v>
      </c>
    </row>
    <row r="320" spans="2:13" x14ac:dyDescent="0.25">
      <c r="C320" t="s">
        <v>1458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f t="shared" si="4"/>
        <v>0</v>
      </c>
    </row>
    <row r="321" spans="1:13" x14ac:dyDescent="0.25">
      <c r="C321" t="s">
        <v>1459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f t="shared" si="4"/>
        <v>0</v>
      </c>
    </row>
    <row r="322" spans="1:13" x14ac:dyDescent="0.25">
      <c r="C322" t="s">
        <v>1460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f t="shared" si="4"/>
        <v>0</v>
      </c>
    </row>
    <row r="323" spans="1:13" x14ac:dyDescent="0.25">
      <c r="C323" t="s">
        <v>1461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f t="shared" si="4"/>
        <v>0</v>
      </c>
    </row>
    <row r="324" spans="1:13" x14ac:dyDescent="0.25">
      <c r="C324" t="s">
        <v>1462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f t="shared" si="4"/>
        <v>0</v>
      </c>
    </row>
    <row r="325" spans="1:13" x14ac:dyDescent="0.25">
      <c r="C325" t="s">
        <v>1463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f t="shared" si="4"/>
        <v>0</v>
      </c>
    </row>
    <row r="326" spans="1:13" x14ac:dyDescent="0.25">
      <c r="C326" t="s">
        <v>1464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f t="shared" si="4"/>
        <v>0</v>
      </c>
    </row>
    <row r="327" spans="1:13" x14ac:dyDescent="0.25">
      <c r="C327" t="s">
        <v>1465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f t="shared" si="4"/>
        <v>0</v>
      </c>
    </row>
    <row r="328" spans="1:13" x14ac:dyDescent="0.25">
      <c r="C328" t="s">
        <v>1466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f t="shared" ref="M328:M391" si="5">SUM(D328:L328)</f>
        <v>0</v>
      </c>
    </row>
    <row r="329" spans="1:13" x14ac:dyDescent="0.25">
      <c r="C329" t="s">
        <v>1467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f t="shared" si="5"/>
        <v>0</v>
      </c>
    </row>
    <row r="330" spans="1:13" x14ac:dyDescent="0.25">
      <c r="A330" t="s">
        <v>1468</v>
      </c>
      <c r="M330">
        <f t="shared" si="5"/>
        <v>0</v>
      </c>
    </row>
    <row r="331" spans="1:13" x14ac:dyDescent="0.25">
      <c r="B331" t="s">
        <v>1469</v>
      </c>
      <c r="M331">
        <f t="shared" si="5"/>
        <v>0</v>
      </c>
    </row>
    <row r="332" spans="1:13" x14ac:dyDescent="0.25">
      <c r="C332" t="s">
        <v>1470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f t="shared" si="5"/>
        <v>0</v>
      </c>
    </row>
    <row r="333" spans="1:13" x14ac:dyDescent="0.25">
      <c r="C333" t="s">
        <v>1471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f t="shared" si="5"/>
        <v>0</v>
      </c>
    </row>
    <row r="334" spans="1:13" x14ac:dyDescent="0.25">
      <c r="C334" t="s">
        <v>1472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f t="shared" si="5"/>
        <v>0</v>
      </c>
    </row>
    <row r="335" spans="1:13" x14ac:dyDescent="0.25">
      <c r="B335" t="s">
        <v>1473</v>
      </c>
      <c r="M335">
        <f t="shared" si="5"/>
        <v>0</v>
      </c>
    </row>
    <row r="336" spans="1:13" x14ac:dyDescent="0.25">
      <c r="C336" t="s">
        <v>1474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f t="shared" si="5"/>
        <v>0</v>
      </c>
    </row>
    <row r="337" spans="1:13" x14ac:dyDescent="0.25">
      <c r="C337" t="s">
        <v>1475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f t="shared" si="5"/>
        <v>0</v>
      </c>
    </row>
    <row r="338" spans="1:13" x14ac:dyDescent="0.25">
      <c r="A338" t="s">
        <v>178</v>
      </c>
      <c r="M338">
        <f t="shared" si="5"/>
        <v>0</v>
      </c>
    </row>
    <row r="339" spans="1:13" x14ac:dyDescent="0.25">
      <c r="A339" t="s">
        <v>1476</v>
      </c>
      <c r="M339">
        <f t="shared" si="5"/>
        <v>0</v>
      </c>
    </row>
    <row r="340" spans="1:13" x14ac:dyDescent="0.25">
      <c r="B340" t="s">
        <v>1477</v>
      </c>
      <c r="M340">
        <f t="shared" si="5"/>
        <v>0</v>
      </c>
    </row>
    <row r="341" spans="1:13" x14ac:dyDescent="0.25">
      <c r="C341" t="s">
        <v>1478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f t="shared" si="5"/>
        <v>0</v>
      </c>
    </row>
    <row r="342" spans="1:13" x14ac:dyDescent="0.25">
      <c r="C342" t="s">
        <v>1479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f t="shared" si="5"/>
        <v>0</v>
      </c>
    </row>
    <row r="343" spans="1:13" x14ac:dyDescent="0.25">
      <c r="C343" t="s">
        <v>1480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f t="shared" si="5"/>
        <v>0</v>
      </c>
    </row>
    <row r="344" spans="1:13" x14ac:dyDescent="0.25">
      <c r="C344" t="s">
        <v>1481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f t="shared" si="5"/>
        <v>0</v>
      </c>
    </row>
    <row r="345" spans="1:13" x14ac:dyDescent="0.25">
      <c r="B345" t="s">
        <v>1482</v>
      </c>
      <c r="M345">
        <f t="shared" si="5"/>
        <v>0</v>
      </c>
    </row>
    <row r="346" spans="1:13" x14ac:dyDescent="0.25">
      <c r="A346" t="s">
        <v>1483</v>
      </c>
      <c r="M346">
        <f t="shared" si="5"/>
        <v>0</v>
      </c>
    </row>
    <row r="347" spans="1:13" x14ac:dyDescent="0.25">
      <c r="C347" t="s">
        <v>1484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f t="shared" si="5"/>
        <v>0</v>
      </c>
    </row>
    <row r="348" spans="1:13" x14ac:dyDescent="0.25">
      <c r="C348" t="s">
        <v>1485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f t="shared" si="5"/>
        <v>0</v>
      </c>
    </row>
    <row r="349" spans="1:13" x14ac:dyDescent="0.25">
      <c r="C349" t="s">
        <v>1486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f t="shared" si="5"/>
        <v>0</v>
      </c>
    </row>
    <row r="350" spans="1:13" x14ac:dyDescent="0.25">
      <c r="C350" t="s">
        <v>1487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f t="shared" si="5"/>
        <v>0</v>
      </c>
    </row>
    <row r="351" spans="1:13" x14ac:dyDescent="0.25">
      <c r="C351" t="s">
        <v>1488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f t="shared" si="5"/>
        <v>0</v>
      </c>
    </row>
    <row r="352" spans="1:13" x14ac:dyDescent="0.25">
      <c r="C352" t="s">
        <v>1489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f t="shared" si="5"/>
        <v>0</v>
      </c>
    </row>
    <row r="353" spans="3:13" x14ac:dyDescent="0.25">
      <c r="C353" t="s">
        <v>1490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f t="shared" si="5"/>
        <v>0</v>
      </c>
    </row>
    <row r="354" spans="3:13" x14ac:dyDescent="0.25">
      <c r="C354" t="s">
        <v>1491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f t="shared" si="5"/>
        <v>0</v>
      </c>
    </row>
    <row r="355" spans="3:13" x14ac:dyDescent="0.25">
      <c r="C355" t="s">
        <v>1492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f t="shared" si="5"/>
        <v>0</v>
      </c>
    </row>
    <row r="356" spans="3:13" x14ac:dyDescent="0.25">
      <c r="C356" t="s">
        <v>1493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f t="shared" si="5"/>
        <v>0</v>
      </c>
    </row>
    <row r="357" spans="3:13" x14ac:dyDescent="0.25">
      <c r="C357" t="s">
        <v>1494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f t="shared" si="5"/>
        <v>0</v>
      </c>
    </row>
    <row r="358" spans="3:13" x14ac:dyDescent="0.25">
      <c r="C358" t="s">
        <v>1495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f t="shared" si="5"/>
        <v>0</v>
      </c>
    </row>
    <row r="359" spans="3:13" x14ac:dyDescent="0.25">
      <c r="C359" t="s">
        <v>1496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f t="shared" si="5"/>
        <v>0</v>
      </c>
    </row>
    <row r="360" spans="3:13" x14ac:dyDescent="0.25">
      <c r="C360" t="s">
        <v>1497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f t="shared" si="5"/>
        <v>0</v>
      </c>
    </row>
    <row r="361" spans="3:13" x14ac:dyDescent="0.25">
      <c r="C361" t="s">
        <v>1498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f t="shared" si="5"/>
        <v>0</v>
      </c>
    </row>
    <row r="362" spans="3:13" x14ac:dyDescent="0.25">
      <c r="C362" t="s">
        <v>1499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f t="shared" si="5"/>
        <v>0</v>
      </c>
    </row>
    <row r="363" spans="3:13" x14ac:dyDescent="0.25">
      <c r="C363" t="s">
        <v>1500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f t="shared" si="5"/>
        <v>0</v>
      </c>
    </row>
    <row r="364" spans="3:13" x14ac:dyDescent="0.25">
      <c r="C364" t="s">
        <v>1501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f t="shared" si="5"/>
        <v>0</v>
      </c>
    </row>
    <row r="365" spans="3:13" x14ac:dyDescent="0.25">
      <c r="C365" t="s">
        <v>1502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f t="shared" si="5"/>
        <v>0</v>
      </c>
    </row>
    <row r="366" spans="3:13" x14ac:dyDescent="0.25">
      <c r="C366" t="s">
        <v>1503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f t="shared" si="5"/>
        <v>0</v>
      </c>
    </row>
    <row r="367" spans="3:13" x14ac:dyDescent="0.25">
      <c r="C367" t="s">
        <v>1504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f t="shared" si="5"/>
        <v>0</v>
      </c>
    </row>
    <row r="368" spans="3:13" x14ac:dyDescent="0.25">
      <c r="C368" t="s">
        <v>1505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f t="shared" si="5"/>
        <v>0</v>
      </c>
    </row>
    <row r="369" spans="1:13" x14ac:dyDescent="0.25">
      <c r="C369" t="s">
        <v>1506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f t="shared" si="5"/>
        <v>0</v>
      </c>
    </row>
    <row r="370" spans="1:13" x14ac:dyDescent="0.25">
      <c r="C370" t="s">
        <v>1507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f t="shared" si="5"/>
        <v>0</v>
      </c>
    </row>
    <row r="371" spans="1:13" x14ac:dyDescent="0.25">
      <c r="C371" t="s">
        <v>1508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f t="shared" si="5"/>
        <v>0</v>
      </c>
    </row>
    <row r="372" spans="1:13" x14ac:dyDescent="0.25">
      <c r="C372" t="s">
        <v>1509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f t="shared" si="5"/>
        <v>0</v>
      </c>
    </row>
    <row r="373" spans="1:13" x14ac:dyDescent="0.25">
      <c r="C373" t="s">
        <v>1510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f t="shared" si="5"/>
        <v>0</v>
      </c>
    </row>
    <row r="374" spans="1:13" x14ac:dyDescent="0.25">
      <c r="C374" t="s">
        <v>1511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f t="shared" si="5"/>
        <v>0</v>
      </c>
    </row>
    <row r="375" spans="1:13" x14ac:dyDescent="0.25">
      <c r="A375" t="s">
        <v>1512</v>
      </c>
      <c r="M375">
        <f t="shared" si="5"/>
        <v>0</v>
      </c>
    </row>
    <row r="376" spans="1:13" x14ac:dyDescent="0.25">
      <c r="C376" t="s">
        <v>1513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f t="shared" si="5"/>
        <v>0</v>
      </c>
    </row>
    <row r="377" spans="1:13" x14ac:dyDescent="0.25">
      <c r="A377" t="s">
        <v>1514</v>
      </c>
      <c r="M377">
        <f t="shared" si="5"/>
        <v>0</v>
      </c>
    </row>
    <row r="378" spans="1:13" x14ac:dyDescent="0.25">
      <c r="C378" t="s">
        <v>1515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f t="shared" si="5"/>
        <v>0</v>
      </c>
    </row>
    <row r="379" spans="1:13" x14ac:dyDescent="0.25">
      <c r="C379" t="s">
        <v>1516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f t="shared" si="5"/>
        <v>0</v>
      </c>
    </row>
    <row r="380" spans="1:13" x14ac:dyDescent="0.25">
      <c r="C380" t="s">
        <v>1517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f t="shared" si="5"/>
        <v>0</v>
      </c>
    </row>
    <row r="381" spans="1:13" x14ac:dyDescent="0.25">
      <c r="C381" t="s">
        <v>1518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f t="shared" si="5"/>
        <v>0</v>
      </c>
    </row>
    <row r="382" spans="1:13" x14ac:dyDescent="0.25">
      <c r="B382" t="s">
        <v>1519</v>
      </c>
      <c r="M382">
        <f t="shared" si="5"/>
        <v>0</v>
      </c>
    </row>
    <row r="383" spans="1:13" x14ac:dyDescent="0.25">
      <c r="A383" t="s">
        <v>1520</v>
      </c>
      <c r="M383">
        <f t="shared" si="5"/>
        <v>0</v>
      </c>
    </row>
    <row r="384" spans="1:13" x14ac:dyDescent="0.25">
      <c r="C384" t="s">
        <v>1521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f t="shared" si="5"/>
        <v>0</v>
      </c>
    </row>
    <row r="385" spans="1:13" x14ac:dyDescent="0.25">
      <c r="C385" t="s">
        <v>1522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f t="shared" si="5"/>
        <v>0</v>
      </c>
    </row>
    <row r="386" spans="1:13" x14ac:dyDescent="0.25">
      <c r="C386" t="s">
        <v>1523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f t="shared" si="5"/>
        <v>0</v>
      </c>
    </row>
    <row r="387" spans="1:13" x14ac:dyDescent="0.25">
      <c r="C387" t="s">
        <v>1524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f t="shared" si="5"/>
        <v>0</v>
      </c>
    </row>
    <row r="388" spans="1:13" x14ac:dyDescent="0.25">
      <c r="C388" t="s">
        <v>1525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f t="shared" si="5"/>
        <v>0</v>
      </c>
    </row>
    <row r="389" spans="1:13" x14ac:dyDescent="0.25">
      <c r="C389" t="s">
        <v>1526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f t="shared" si="5"/>
        <v>0</v>
      </c>
    </row>
    <row r="390" spans="1:13" x14ac:dyDescent="0.25">
      <c r="C390" t="s">
        <v>1527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f t="shared" si="5"/>
        <v>0</v>
      </c>
    </row>
    <row r="391" spans="1:13" x14ac:dyDescent="0.25">
      <c r="C391" t="s">
        <v>1528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f t="shared" si="5"/>
        <v>0</v>
      </c>
    </row>
    <row r="392" spans="1:13" x14ac:dyDescent="0.25">
      <c r="C392" t="s">
        <v>1529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f t="shared" ref="M392:M455" si="6">SUM(D392:L392)</f>
        <v>0</v>
      </c>
    </row>
    <row r="393" spans="1:13" x14ac:dyDescent="0.25">
      <c r="A393" t="s">
        <v>1530</v>
      </c>
      <c r="M393">
        <f t="shared" si="6"/>
        <v>0</v>
      </c>
    </row>
    <row r="394" spans="1:13" x14ac:dyDescent="0.25">
      <c r="C394" t="s">
        <v>1531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f t="shared" si="6"/>
        <v>0</v>
      </c>
    </row>
    <row r="395" spans="1:13" x14ac:dyDescent="0.25">
      <c r="C395" t="s">
        <v>1532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f t="shared" si="6"/>
        <v>0</v>
      </c>
    </row>
    <row r="396" spans="1:13" x14ac:dyDescent="0.25">
      <c r="C396" t="s">
        <v>1533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f t="shared" si="6"/>
        <v>0</v>
      </c>
    </row>
    <row r="397" spans="1:13" x14ac:dyDescent="0.25">
      <c r="C397" t="s">
        <v>1534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f t="shared" si="6"/>
        <v>0</v>
      </c>
    </row>
    <row r="398" spans="1:13" x14ac:dyDescent="0.25">
      <c r="C398" t="s">
        <v>1535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f t="shared" si="6"/>
        <v>0</v>
      </c>
    </row>
    <row r="399" spans="1:13" x14ac:dyDescent="0.25">
      <c r="C399" t="s">
        <v>1536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f t="shared" si="6"/>
        <v>0</v>
      </c>
    </row>
    <row r="400" spans="1:13" x14ac:dyDescent="0.25">
      <c r="C400" t="s">
        <v>1537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f t="shared" si="6"/>
        <v>0</v>
      </c>
    </row>
    <row r="401" spans="1:13" x14ac:dyDescent="0.25">
      <c r="C401" t="s">
        <v>1538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f t="shared" si="6"/>
        <v>0</v>
      </c>
    </row>
    <row r="402" spans="1:13" x14ac:dyDescent="0.25">
      <c r="C402" t="s">
        <v>1539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f t="shared" si="6"/>
        <v>0</v>
      </c>
    </row>
    <row r="403" spans="1:13" x14ac:dyDescent="0.25">
      <c r="A403" t="s">
        <v>1540</v>
      </c>
      <c r="M403">
        <f t="shared" si="6"/>
        <v>0</v>
      </c>
    </row>
    <row r="404" spans="1:13" x14ac:dyDescent="0.25">
      <c r="C404" t="s">
        <v>1541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f t="shared" si="6"/>
        <v>0</v>
      </c>
    </row>
    <row r="405" spans="1:13" x14ac:dyDescent="0.25">
      <c r="C405" t="s">
        <v>1542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f t="shared" si="6"/>
        <v>0</v>
      </c>
    </row>
    <row r="406" spans="1:13" x14ac:dyDescent="0.25">
      <c r="C406" t="s">
        <v>1543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f t="shared" si="6"/>
        <v>0</v>
      </c>
    </row>
    <row r="407" spans="1:13" x14ac:dyDescent="0.25">
      <c r="C407" t="s">
        <v>1544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f t="shared" si="6"/>
        <v>0</v>
      </c>
    </row>
    <row r="408" spans="1:13" x14ac:dyDescent="0.25">
      <c r="C408" t="s">
        <v>1545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f t="shared" si="6"/>
        <v>0</v>
      </c>
    </row>
    <row r="409" spans="1:13" x14ac:dyDescent="0.25">
      <c r="A409" t="s">
        <v>1546</v>
      </c>
      <c r="M409">
        <f t="shared" si="6"/>
        <v>0</v>
      </c>
    </row>
    <row r="410" spans="1:13" x14ac:dyDescent="0.25">
      <c r="C410" t="s">
        <v>1547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f t="shared" si="6"/>
        <v>0</v>
      </c>
    </row>
    <row r="411" spans="1:13" x14ac:dyDescent="0.25">
      <c r="C411" t="s">
        <v>1548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f t="shared" si="6"/>
        <v>0</v>
      </c>
    </row>
    <row r="412" spans="1:13" x14ac:dyDescent="0.25">
      <c r="C412" t="s">
        <v>1549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f t="shared" si="6"/>
        <v>0</v>
      </c>
    </row>
    <row r="413" spans="1:13" x14ac:dyDescent="0.25">
      <c r="C413" t="s">
        <v>1550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f t="shared" si="6"/>
        <v>0</v>
      </c>
    </row>
    <row r="414" spans="1:13" x14ac:dyDescent="0.25">
      <c r="C414" t="s">
        <v>1551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f t="shared" si="6"/>
        <v>0</v>
      </c>
    </row>
    <row r="415" spans="1:13" x14ac:dyDescent="0.25">
      <c r="C415" t="s">
        <v>1552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f t="shared" si="6"/>
        <v>0</v>
      </c>
    </row>
    <row r="416" spans="1:13" x14ac:dyDescent="0.25">
      <c r="C416" t="s">
        <v>1553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f t="shared" si="6"/>
        <v>0</v>
      </c>
    </row>
    <row r="417" spans="1:13" x14ac:dyDescent="0.25">
      <c r="C417" t="s">
        <v>1554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f t="shared" si="6"/>
        <v>0</v>
      </c>
    </row>
    <row r="418" spans="1:13" x14ac:dyDescent="0.25">
      <c r="C418" t="s">
        <v>1555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f t="shared" si="6"/>
        <v>0</v>
      </c>
    </row>
    <row r="419" spans="1:13" x14ac:dyDescent="0.25">
      <c r="C419" t="s">
        <v>1556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f t="shared" si="6"/>
        <v>0</v>
      </c>
    </row>
    <row r="420" spans="1:13" x14ac:dyDescent="0.25">
      <c r="C420" t="s">
        <v>1557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f t="shared" si="6"/>
        <v>0</v>
      </c>
    </row>
    <row r="421" spans="1:13" x14ac:dyDescent="0.25">
      <c r="A421" t="s">
        <v>1558</v>
      </c>
      <c r="M421">
        <f t="shared" si="6"/>
        <v>0</v>
      </c>
    </row>
    <row r="422" spans="1:13" x14ac:dyDescent="0.25">
      <c r="C422" t="s">
        <v>1559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f t="shared" si="6"/>
        <v>0</v>
      </c>
    </row>
    <row r="423" spans="1:13" x14ac:dyDescent="0.25">
      <c r="C423" t="s">
        <v>1560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f t="shared" si="6"/>
        <v>0</v>
      </c>
    </row>
    <row r="424" spans="1:13" x14ac:dyDescent="0.25">
      <c r="C424" t="s">
        <v>1561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f t="shared" si="6"/>
        <v>0</v>
      </c>
    </row>
    <row r="425" spans="1:13" x14ac:dyDescent="0.25">
      <c r="C425" t="s">
        <v>1562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f t="shared" si="6"/>
        <v>0</v>
      </c>
    </row>
    <row r="426" spans="1:13" x14ac:dyDescent="0.25">
      <c r="C426" t="s">
        <v>1563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f t="shared" si="6"/>
        <v>0</v>
      </c>
    </row>
    <row r="427" spans="1:13" x14ac:dyDescent="0.25">
      <c r="C427" t="s">
        <v>1564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f t="shared" si="6"/>
        <v>0</v>
      </c>
    </row>
    <row r="428" spans="1:13" x14ac:dyDescent="0.25">
      <c r="C428" t="s">
        <v>1565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f t="shared" si="6"/>
        <v>0</v>
      </c>
    </row>
    <row r="429" spans="1:13" x14ac:dyDescent="0.25">
      <c r="C429" t="s">
        <v>1566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f t="shared" si="6"/>
        <v>0</v>
      </c>
    </row>
    <row r="430" spans="1:13" x14ac:dyDescent="0.25">
      <c r="C430" t="s">
        <v>1567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f t="shared" si="6"/>
        <v>0</v>
      </c>
    </row>
    <row r="431" spans="1:13" x14ac:dyDescent="0.25">
      <c r="A431" t="s">
        <v>1568</v>
      </c>
      <c r="M431">
        <f t="shared" si="6"/>
        <v>0</v>
      </c>
    </row>
    <row r="432" spans="1:13" x14ac:dyDescent="0.25">
      <c r="C432" t="s">
        <v>1569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f t="shared" si="6"/>
        <v>0</v>
      </c>
    </row>
    <row r="433" spans="1:13" x14ac:dyDescent="0.25">
      <c r="C433" t="s">
        <v>1570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f t="shared" si="6"/>
        <v>0</v>
      </c>
    </row>
    <row r="434" spans="1:13" x14ac:dyDescent="0.25">
      <c r="C434" t="s">
        <v>1571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f t="shared" si="6"/>
        <v>0</v>
      </c>
    </row>
    <row r="435" spans="1:13" x14ac:dyDescent="0.25">
      <c r="C435" t="s">
        <v>1572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f t="shared" si="6"/>
        <v>0</v>
      </c>
    </row>
    <row r="436" spans="1:13" x14ac:dyDescent="0.25">
      <c r="C436" t="s">
        <v>1573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f t="shared" si="6"/>
        <v>0</v>
      </c>
    </row>
    <row r="437" spans="1:13" x14ac:dyDescent="0.25">
      <c r="C437" t="s">
        <v>1574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f t="shared" si="6"/>
        <v>0</v>
      </c>
    </row>
    <row r="438" spans="1:13" x14ac:dyDescent="0.25">
      <c r="C438" t="s">
        <v>1575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f t="shared" si="6"/>
        <v>0</v>
      </c>
    </row>
    <row r="439" spans="1:13" x14ac:dyDescent="0.25">
      <c r="C439" t="s">
        <v>1576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f t="shared" si="6"/>
        <v>0</v>
      </c>
    </row>
    <row r="440" spans="1:13" x14ac:dyDescent="0.25">
      <c r="C440" t="s">
        <v>1577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f t="shared" si="6"/>
        <v>0</v>
      </c>
    </row>
    <row r="441" spans="1:13" x14ac:dyDescent="0.25">
      <c r="A441" t="s">
        <v>1578</v>
      </c>
      <c r="M441">
        <f t="shared" si="6"/>
        <v>0</v>
      </c>
    </row>
    <row r="442" spans="1:13" x14ac:dyDescent="0.25">
      <c r="C442" t="s">
        <v>1579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f t="shared" si="6"/>
        <v>0</v>
      </c>
    </row>
    <row r="443" spans="1:13" x14ac:dyDescent="0.25">
      <c r="C443" t="s">
        <v>1580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f t="shared" si="6"/>
        <v>0</v>
      </c>
    </row>
    <row r="444" spans="1:13" x14ac:dyDescent="0.25">
      <c r="C444" t="s">
        <v>1581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f t="shared" si="6"/>
        <v>0</v>
      </c>
    </row>
    <row r="445" spans="1:13" x14ac:dyDescent="0.25">
      <c r="C445" t="s">
        <v>1582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f t="shared" si="6"/>
        <v>0</v>
      </c>
    </row>
    <row r="446" spans="1:13" x14ac:dyDescent="0.25">
      <c r="C446" t="s">
        <v>1583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f t="shared" si="6"/>
        <v>0</v>
      </c>
    </row>
    <row r="447" spans="1:13" x14ac:dyDescent="0.25">
      <c r="A447" t="s">
        <v>1584</v>
      </c>
      <c r="M447">
        <f t="shared" si="6"/>
        <v>0</v>
      </c>
    </row>
    <row r="448" spans="1:13" x14ac:dyDescent="0.25">
      <c r="C448" t="s">
        <v>1585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f t="shared" si="6"/>
        <v>0</v>
      </c>
    </row>
    <row r="449" spans="1:13" x14ac:dyDescent="0.25">
      <c r="C449" t="s">
        <v>1586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f t="shared" si="6"/>
        <v>0</v>
      </c>
    </row>
    <row r="450" spans="1:13" x14ac:dyDescent="0.25">
      <c r="C450" t="s">
        <v>1587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f t="shared" si="6"/>
        <v>0</v>
      </c>
    </row>
    <row r="451" spans="1:13" x14ac:dyDescent="0.25">
      <c r="C451" t="s">
        <v>1588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f t="shared" si="6"/>
        <v>0</v>
      </c>
    </row>
    <row r="452" spans="1:13" x14ac:dyDescent="0.25">
      <c r="C452" t="s">
        <v>1589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f t="shared" si="6"/>
        <v>0</v>
      </c>
    </row>
    <row r="453" spans="1:13" x14ac:dyDescent="0.25">
      <c r="C453" t="s">
        <v>1590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f t="shared" si="6"/>
        <v>0</v>
      </c>
    </row>
    <row r="454" spans="1:13" x14ac:dyDescent="0.25">
      <c r="C454" t="s">
        <v>1591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f t="shared" si="6"/>
        <v>0</v>
      </c>
    </row>
    <row r="455" spans="1:13" x14ac:dyDescent="0.25">
      <c r="C455" t="s">
        <v>1592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f t="shared" si="6"/>
        <v>0</v>
      </c>
    </row>
    <row r="456" spans="1:13" x14ac:dyDescent="0.25">
      <c r="C456" t="s">
        <v>1593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f t="shared" ref="M456:M519" si="7">SUM(D456:L456)</f>
        <v>0</v>
      </c>
    </row>
    <row r="457" spans="1:13" x14ac:dyDescent="0.25">
      <c r="A457" t="s">
        <v>1594</v>
      </c>
      <c r="M457">
        <f t="shared" si="7"/>
        <v>0</v>
      </c>
    </row>
    <row r="458" spans="1:13" x14ac:dyDescent="0.25">
      <c r="C458" t="s">
        <v>1595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f t="shared" si="7"/>
        <v>0</v>
      </c>
    </row>
    <row r="459" spans="1:13" x14ac:dyDescent="0.25">
      <c r="C459" t="s">
        <v>1596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f t="shared" si="7"/>
        <v>0</v>
      </c>
    </row>
    <row r="460" spans="1:13" x14ac:dyDescent="0.25">
      <c r="C460" t="s">
        <v>1597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f t="shared" si="7"/>
        <v>0</v>
      </c>
    </row>
    <row r="461" spans="1:13" x14ac:dyDescent="0.25">
      <c r="C461" t="s">
        <v>1598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f t="shared" si="7"/>
        <v>0</v>
      </c>
    </row>
    <row r="462" spans="1:13" x14ac:dyDescent="0.25">
      <c r="C462" t="s">
        <v>1599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f t="shared" si="7"/>
        <v>0</v>
      </c>
    </row>
    <row r="463" spans="1:13" x14ac:dyDescent="0.25">
      <c r="C463" t="s">
        <v>1600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f t="shared" si="7"/>
        <v>0</v>
      </c>
    </row>
    <row r="464" spans="1:13" x14ac:dyDescent="0.25">
      <c r="C464" t="s">
        <v>1601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f t="shared" si="7"/>
        <v>0</v>
      </c>
    </row>
    <row r="465" spans="1:13" x14ac:dyDescent="0.25">
      <c r="C465" t="s">
        <v>1602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f t="shared" si="7"/>
        <v>0</v>
      </c>
    </row>
    <row r="466" spans="1:13" x14ac:dyDescent="0.25">
      <c r="C466" t="s">
        <v>1603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f t="shared" si="7"/>
        <v>0</v>
      </c>
    </row>
    <row r="467" spans="1:13" x14ac:dyDescent="0.25">
      <c r="A467" t="s">
        <v>1604</v>
      </c>
      <c r="M467">
        <f t="shared" si="7"/>
        <v>0</v>
      </c>
    </row>
    <row r="468" spans="1:13" x14ac:dyDescent="0.25">
      <c r="C468" t="s">
        <v>1605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f t="shared" si="7"/>
        <v>0</v>
      </c>
    </row>
    <row r="469" spans="1:13" x14ac:dyDescent="0.25">
      <c r="C469" t="s">
        <v>1606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f t="shared" si="7"/>
        <v>0</v>
      </c>
    </row>
    <row r="470" spans="1:13" x14ac:dyDescent="0.25">
      <c r="C470" t="s">
        <v>1607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f t="shared" si="7"/>
        <v>0</v>
      </c>
    </row>
    <row r="471" spans="1:13" x14ac:dyDescent="0.25">
      <c r="C471" t="s">
        <v>1608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f t="shared" si="7"/>
        <v>0</v>
      </c>
    </row>
    <row r="472" spans="1:13" x14ac:dyDescent="0.25">
      <c r="C472" t="s">
        <v>1609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f t="shared" si="7"/>
        <v>0</v>
      </c>
    </row>
    <row r="473" spans="1:13" x14ac:dyDescent="0.25">
      <c r="C473" t="s">
        <v>1610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f t="shared" si="7"/>
        <v>0</v>
      </c>
    </row>
    <row r="474" spans="1:13" x14ac:dyDescent="0.25">
      <c r="C474" t="s">
        <v>1611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f t="shared" si="7"/>
        <v>0</v>
      </c>
    </row>
    <row r="475" spans="1:13" x14ac:dyDescent="0.25">
      <c r="B475" t="s">
        <v>1612</v>
      </c>
      <c r="M475">
        <f t="shared" si="7"/>
        <v>0</v>
      </c>
    </row>
    <row r="476" spans="1:13" x14ac:dyDescent="0.25">
      <c r="C476" t="s">
        <v>1613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f t="shared" si="7"/>
        <v>0</v>
      </c>
    </row>
    <row r="477" spans="1:13" x14ac:dyDescent="0.25">
      <c r="C477" t="s">
        <v>1614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f t="shared" si="7"/>
        <v>0</v>
      </c>
    </row>
    <row r="478" spans="1:13" x14ac:dyDescent="0.25">
      <c r="C478" t="s">
        <v>1615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f t="shared" si="7"/>
        <v>0</v>
      </c>
    </row>
    <row r="479" spans="1:13" x14ac:dyDescent="0.25">
      <c r="C479" t="s">
        <v>1616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f t="shared" si="7"/>
        <v>0</v>
      </c>
    </row>
    <row r="480" spans="1:13" x14ac:dyDescent="0.25">
      <c r="C480" t="s">
        <v>1617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f t="shared" si="7"/>
        <v>0</v>
      </c>
    </row>
    <row r="481" spans="1:13" x14ac:dyDescent="0.25">
      <c r="C481" t="s">
        <v>1618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f t="shared" si="7"/>
        <v>0</v>
      </c>
    </row>
    <row r="482" spans="1:13" x14ac:dyDescent="0.25">
      <c r="C482" t="s">
        <v>1619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f t="shared" si="7"/>
        <v>0</v>
      </c>
    </row>
    <row r="483" spans="1:13" x14ac:dyDescent="0.25">
      <c r="C483" t="s">
        <v>1620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f t="shared" si="7"/>
        <v>0</v>
      </c>
    </row>
    <row r="484" spans="1:13" x14ac:dyDescent="0.25">
      <c r="C484" t="s">
        <v>1621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f t="shared" si="7"/>
        <v>0</v>
      </c>
    </row>
    <row r="485" spans="1:13" x14ac:dyDescent="0.25">
      <c r="C485" t="s">
        <v>1622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f t="shared" si="7"/>
        <v>0</v>
      </c>
    </row>
    <row r="486" spans="1:13" x14ac:dyDescent="0.25">
      <c r="C486" t="s">
        <v>1623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f t="shared" si="7"/>
        <v>0</v>
      </c>
    </row>
    <row r="487" spans="1:13" x14ac:dyDescent="0.25">
      <c r="C487" t="s">
        <v>1624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f t="shared" si="7"/>
        <v>0</v>
      </c>
    </row>
    <row r="488" spans="1:13" x14ac:dyDescent="0.25">
      <c r="C488" t="s">
        <v>1625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f t="shared" si="7"/>
        <v>0</v>
      </c>
    </row>
    <row r="489" spans="1:13" x14ac:dyDescent="0.25">
      <c r="C489" t="s">
        <v>1626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f t="shared" si="7"/>
        <v>0</v>
      </c>
    </row>
    <row r="490" spans="1:13" x14ac:dyDescent="0.25">
      <c r="C490" t="s">
        <v>1627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f t="shared" si="7"/>
        <v>0</v>
      </c>
    </row>
    <row r="491" spans="1:13" x14ac:dyDescent="0.25">
      <c r="C491" t="s">
        <v>1628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f t="shared" si="7"/>
        <v>0</v>
      </c>
    </row>
    <row r="492" spans="1:13" x14ac:dyDescent="0.25">
      <c r="B492" t="s">
        <v>1629</v>
      </c>
      <c r="M492">
        <f t="shared" si="7"/>
        <v>0</v>
      </c>
    </row>
    <row r="493" spans="1:13" x14ac:dyDescent="0.25">
      <c r="A493" t="s">
        <v>1630</v>
      </c>
      <c r="M493">
        <f t="shared" si="7"/>
        <v>0</v>
      </c>
    </row>
    <row r="494" spans="1:13" x14ac:dyDescent="0.25">
      <c r="C494" t="s">
        <v>1631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f t="shared" si="7"/>
        <v>0</v>
      </c>
    </row>
    <row r="495" spans="1:13" x14ac:dyDescent="0.25">
      <c r="C495" t="s">
        <v>1632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f t="shared" si="7"/>
        <v>0</v>
      </c>
    </row>
    <row r="496" spans="1:13" x14ac:dyDescent="0.25">
      <c r="C496" t="s">
        <v>1633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f t="shared" si="7"/>
        <v>0</v>
      </c>
    </row>
    <row r="497" spans="1:13" x14ac:dyDescent="0.25">
      <c r="C497" t="s">
        <v>1634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f t="shared" si="7"/>
        <v>0</v>
      </c>
    </row>
    <row r="498" spans="1:13" x14ac:dyDescent="0.25">
      <c r="C498" t="s">
        <v>1635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f t="shared" si="7"/>
        <v>0</v>
      </c>
    </row>
    <row r="499" spans="1:13" x14ac:dyDescent="0.25">
      <c r="C499" t="s">
        <v>1636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f t="shared" si="7"/>
        <v>0</v>
      </c>
    </row>
    <row r="500" spans="1:13" x14ac:dyDescent="0.25">
      <c r="C500" t="s">
        <v>1637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f t="shared" si="7"/>
        <v>0</v>
      </c>
    </row>
    <row r="501" spans="1:13" x14ac:dyDescent="0.25">
      <c r="C501" t="s">
        <v>1638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f t="shared" si="7"/>
        <v>0</v>
      </c>
    </row>
    <row r="502" spans="1:13" x14ac:dyDescent="0.25">
      <c r="C502" t="s">
        <v>1639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f t="shared" si="7"/>
        <v>0</v>
      </c>
    </row>
    <row r="503" spans="1:13" x14ac:dyDescent="0.25">
      <c r="C503" t="s">
        <v>1640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f t="shared" si="7"/>
        <v>0</v>
      </c>
    </row>
    <row r="504" spans="1:13" x14ac:dyDescent="0.25">
      <c r="C504" t="s">
        <v>1641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f t="shared" si="7"/>
        <v>0</v>
      </c>
    </row>
    <row r="505" spans="1:13" x14ac:dyDescent="0.25">
      <c r="A505" t="s">
        <v>1642</v>
      </c>
      <c r="M505">
        <f t="shared" si="7"/>
        <v>0</v>
      </c>
    </row>
    <row r="506" spans="1:13" x14ac:dyDescent="0.25">
      <c r="B506" t="s">
        <v>1643</v>
      </c>
      <c r="M506">
        <f t="shared" si="7"/>
        <v>0</v>
      </c>
    </row>
    <row r="507" spans="1:13" x14ac:dyDescent="0.25">
      <c r="C507" t="s">
        <v>1644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f t="shared" si="7"/>
        <v>0</v>
      </c>
    </row>
    <row r="508" spans="1:13" x14ac:dyDescent="0.25">
      <c r="B508" t="s">
        <v>1645</v>
      </c>
      <c r="M508">
        <f t="shared" si="7"/>
        <v>0</v>
      </c>
    </row>
    <row r="509" spans="1:13" x14ac:dyDescent="0.25">
      <c r="C509" t="s">
        <v>1646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f t="shared" si="7"/>
        <v>0</v>
      </c>
    </row>
    <row r="510" spans="1:13" x14ac:dyDescent="0.25">
      <c r="B510" t="s">
        <v>1647</v>
      </c>
      <c r="M510">
        <f t="shared" si="7"/>
        <v>0</v>
      </c>
    </row>
    <row r="511" spans="1:13" x14ac:dyDescent="0.25">
      <c r="C511" t="s">
        <v>1648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f t="shared" si="7"/>
        <v>0</v>
      </c>
    </row>
    <row r="512" spans="1:13" x14ac:dyDescent="0.25">
      <c r="C512" t="s">
        <v>1649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f t="shared" si="7"/>
        <v>0</v>
      </c>
    </row>
    <row r="513" spans="1:13" x14ac:dyDescent="0.25">
      <c r="C513" t="s">
        <v>1650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f t="shared" si="7"/>
        <v>0</v>
      </c>
    </row>
    <row r="514" spans="1:13" x14ac:dyDescent="0.25">
      <c r="C514" t="s">
        <v>1651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f t="shared" si="7"/>
        <v>0</v>
      </c>
    </row>
    <row r="515" spans="1:13" x14ac:dyDescent="0.25">
      <c r="A515" t="s">
        <v>179</v>
      </c>
      <c r="M515">
        <f t="shared" si="7"/>
        <v>0</v>
      </c>
    </row>
    <row r="516" spans="1:13" x14ac:dyDescent="0.25">
      <c r="B516" t="s">
        <v>180</v>
      </c>
      <c r="M516">
        <f t="shared" si="7"/>
        <v>0</v>
      </c>
    </row>
    <row r="517" spans="1:13" x14ac:dyDescent="0.25">
      <c r="C517" t="s">
        <v>181</v>
      </c>
      <c r="D517" s="75">
        <v>-377779.91</v>
      </c>
      <c r="E517" s="75">
        <v>-78441.16</v>
      </c>
      <c r="F517" s="75">
        <v>-378605.2</v>
      </c>
      <c r="G517" s="75">
        <v>-164785.48000000001</v>
      </c>
      <c r="H517" s="75">
        <v>-870402.61</v>
      </c>
      <c r="I517" s="75">
        <v>-759209.84</v>
      </c>
      <c r="J517" s="75">
        <v>-673848.13</v>
      </c>
      <c r="K517" s="75">
        <v>-356976.37</v>
      </c>
      <c r="L517" s="75">
        <v>-133616.07999999999</v>
      </c>
      <c r="M517">
        <f t="shared" si="7"/>
        <v>-3793664.78</v>
      </c>
    </row>
    <row r="518" spans="1:13" x14ac:dyDescent="0.25">
      <c r="A518" t="s">
        <v>1652</v>
      </c>
      <c r="M518">
        <f t="shared" si="7"/>
        <v>0</v>
      </c>
    </row>
    <row r="519" spans="1:13" x14ac:dyDescent="0.25">
      <c r="C519" t="s">
        <v>1653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f t="shared" si="7"/>
        <v>0</v>
      </c>
    </row>
    <row r="520" spans="1:13" x14ac:dyDescent="0.25">
      <c r="C520" t="s">
        <v>1654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f t="shared" ref="M520:M577" si="8">SUM(D520:L520)</f>
        <v>0</v>
      </c>
    </row>
    <row r="521" spans="1:13" x14ac:dyDescent="0.25">
      <c r="C521" t="s">
        <v>1655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f t="shared" si="8"/>
        <v>0</v>
      </c>
    </row>
    <row r="522" spans="1:13" x14ac:dyDescent="0.25">
      <c r="C522" t="s">
        <v>1656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f t="shared" si="8"/>
        <v>0</v>
      </c>
    </row>
    <row r="523" spans="1:13" x14ac:dyDescent="0.25">
      <c r="B523" t="s">
        <v>1657</v>
      </c>
      <c r="M523">
        <f t="shared" si="8"/>
        <v>0</v>
      </c>
    </row>
    <row r="524" spans="1:13" x14ac:dyDescent="0.25">
      <c r="C524" t="s">
        <v>1658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f t="shared" si="8"/>
        <v>0</v>
      </c>
    </row>
    <row r="525" spans="1:13" x14ac:dyDescent="0.25">
      <c r="C525" t="s">
        <v>1659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f t="shared" si="8"/>
        <v>0</v>
      </c>
    </row>
    <row r="526" spans="1:13" x14ac:dyDescent="0.25">
      <c r="C526" t="s">
        <v>1660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f t="shared" si="8"/>
        <v>0</v>
      </c>
    </row>
    <row r="527" spans="1:13" x14ac:dyDescent="0.25">
      <c r="C527" t="s">
        <v>1661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f t="shared" si="8"/>
        <v>0</v>
      </c>
    </row>
    <row r="528" spans="1:13" x14ac:dyDescent="0.25">
      <c r="C528" t="s">
        <v>1662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f t="shared" si="8"/>
        <v>0</v>
      </c>
    </row>
    <row r="529" spans="1:13" x14ac:dyDescent="0.25">
      <c r="B529" t="s">
        <v>1663</v>
      </c>
      <c r="M529">
        <f t="shared" si="8"/>
        <v>0</v>
      </c>
    </row>
    <row r="530" spans="1:13" x14ac:dyDescent="0.25">
      <c r="C530" t="s">
        <v>1664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f t="shared" si="8"/>
        <v>0</v>
      </c>
    </row>
    <row r="531" spans="1:13" x14ac:dyDescent="0.25">
      <c r="B531" t="s">
        <v>1665</v>
      </c>
      <c r="M531">
        <f t="shared" si="8"/>
        <v>0</v>
      </c>
    </row>
    <row r="532" spans="1:13" x14ac:dyDescent="0.25">
      <c r="C532" t="s">
        <v>1666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f t="shared" si="8"/>
        <v>0</v>
      </c>
    </row>
    <row r="533" spans="1:13" x14ac:dyDescent="0.25">
      <c r="C533" t="s">
        <v>1667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f t="shared" si="8"/>
        <v>0</v>
      </c>
    </row>
    <row r="534" spans="1:13" x14ac:dyDescent="0.25">
      <c r="C534" t="s">
        <v>1668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f t="shared" si="8"/>
        <v>0</v>
      </c>
    </row>
    <row r="535" spans="1:13" x14ac:dyDescent="0.25">
      <c r="C535" t="s">
        <v>1669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f t="shared" si="8"/>
        <v>0</v>
      </c>
    </row>
    <row r="536" spans="1:13" x14ac:dyDescent="0.25">
      <c r="C536" t="s">
        <v>1670</v>
      </c>
      <c r="D536">
        <v>0</v>
      </c>
      <c r="E536" s="75">
        <v>-17727.150000000001</v>
      </c>
      <c r="F536" s="75">
        <v>17727.150000000001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f t="shared" si="8"/>
        <v>0</v>
      </c>
    </row>
    <row r="537" spans="1:13" x14ac:dyDescent="0.25">
      <c r="C537" t="s">
        <v>1671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f t="shared" si="8"/>
        <v>0</v>
      </c>
    </row>
    <row r="538" spans="1:13" x14ac:dyDescent="0.25">
      <c r="C538" t="s">
        <v>1672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f t="shared" si="8"/>
        <v>0</v>
      </c>
    </row>
    <row r="539" spans="1:13" x14ac:dyDescent="0.25">
      <c r="C539" t="s">
        <v>1673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f t="shared" si="8"/>
        <v>0</v>
      </c>
    </row>
    <row r="540" spans="1:13" x14ac:dyDescent="0.25">
      <c r="C540" t="s">
        <v>1674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f t="shared" si="8"/>
        <v>0</v>
      </c>
    </row>
    <row r="541" spans="1:13" x14ac:dyDescent="0.25">
      <c r="C541" t="s">
        <v>1675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f t="shared" si="8"/>
        <v>0</v>
      </c>
    </row>
    <row r="542" spans="1:13" x14ac:dyDescent="0.25">
      <c r="A542" t="s">
        <v>1676</v>
      </c>
      <c r="M542">
        <f t="shared" si="8"/>
        <v>0</v>
      </c>
    </row>
    <row r="543" spans="1:13" x14ac:dyDescent="0.25">
      <c r="B543" t="s">
        <v>1677</v>
      </c>
      <c r="M543">
        <f t="shared" si="8"/>
        <v>0</v>
      </c>
    </row>
    <row r="544" spans="1:13" x14ac:dyDescent="0.25">
      <c r="C544" t="s">
        <v>1678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f t="shared" si="8"/>
        <v>0</v>
      </c>
    </row>
    <row r="545" spans="2:13" x14ac:dyDescent="0.25">
      <c r="C545" t="s">
        <v>1679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f t="shared" si="8"/>
        <v>0</v>
      </c>
    </row>
    <row r="546" spans="2:13" x14ac:dyDescent="0.25">
      <c r="C546" t="s">
        <v>1680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f t="shared" si="8"/>
        <v>0</v>
      </c>
    </row>
    <row r="547" spans="2:13" x14ac:dyDescent="0.25">
      <c r="C547" t="s">
        <v>1681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f t="shared" si="8"/>
        <v>0</v>
      </c>
    </row>
    <row r="548" spans="2:13" x14ac:dyDescent="0.25">
      <c r="B548" t="s">
        <v>1682</v>
      </c>
      <c r="M548">
        <f t="shared" si="8"/>
        <v>0</v>
      </c>
    </row>
    <row r="549" spans="2:13" x14ac:dyDescent="0.25">
      <c r="C549" t="s">
        <v>1683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f t="shared" si="8"/>
        <v>0</v>
      </c>
    </row>
    <row r="550" spans="2:13" x14ac:dyDescent="0.25">
      <c r="C550" t="s">
        <v>1684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f t="shared" si="8"/>
        <v>0</v>
      </c>
    </row>
    <row r="551" spans="2:13" x14ac:dyDescent="0.25">
      <c r="D551" s="75">
        <f>SUM(D8:D550)</f>
        <v>361837.52999999997</v>
      </c>
      <c r="E551" s="75">
        <f t="shared" ref="E551:M551" si="9">SUM(E8:E550)</f>
        <v>197306.82</v>
      </c>
      <c r="F551" s="75">
        <f t="shared" si="9"/>
        <v>213061.24000000002</v>
      </c>
      <c r="G551" s="75">
        <f t="shared" si="9"/>
        <v>121979.80000000002</v>
      </c>
      <c r="H551" s="75">
        <f t="shared" si="9"/>
        <v>407647.49000000011</v>
      </c>
      <c r="I551" s="75">
        <f t="shared" si="9"/>
        <v>-137380.31999999995</v>
      </c>
      <c r="J551" s="75">
        <f t="shared" si="9"/>
        <v>141722.84000000008</v>
      </c>
      <c r="K551" s="75">
        <f t="shared" si="9"/>
        <v>293479.45999999996</v>
      </c>
      <c r="L551" s="75">
        <f t="shared" si="9"/>
        <v>152084.11999999997</v>
      </c>
      <c r="M551" s="75">
        <f t="shared" si="9"/>
        <v>1751738.9800000009</v>
      </c>
    </row>
    <row r="552" spans="2:13" x14ac:dyDescent="0.25">
      <c r="M552">
        <f t="shared" si="8"/>
        <v>0</v>
      </c>
    </row>
    <row r="553" spans="2:13" x14ac:dyDescent="0.25">
      <c r="M553">
        <f t="shared" si="8"/>
        <v>0</v>
      </c>
    </row>
    <row r="554" spans="2:13" x14ac:dyDescent="0.25">
      <c r="M554">
        <f t="shared" si="8"/>
        <v>0</v>
      </c>
    </row>
    <row r="555" spans="2:13" x14ac:dyDescent="0.25">
      <c r="M555">
        <f t="shared" si="8"/>
        <v>0</v>
      </c>
    </row>
    <row r="556" spans="2:13" x14ac:dyDescent="0.25">
      <c r="M556">
        <f t="shared" si="8"/>
        <v>0</v>
      </c>
    </row>
    <row r="557" spans="2:13" x14ac:dyDescent="0.25">
      <c r="M557">
        <f t="shared" si="8"/>
        <v>0</v>
      </c>
    </row>
    <row r="558" spans="2:13" x14ac:dyDescent="0.25">
      <c r="M558">
        <f t="shared" si="8"/>
        <v>0</v>
      </c>
    </row>
    <row r="559" spans="2:13" x14ac:dyDescent="0.25">
      <c r="M559">
        <f t="shared" si="8"/>
        <v>0</v>
      </c>
    </row>
    <row r="560" spans="2:13" x14ac:dyDescent="0.25">
      <c r="M560">
        <f t="shared" si="8"/>
        <v>0</v>
      </c>
    </row>
    <row r="561" spans="13:13" x14ac:dyDescent="0.25">
      <c r="M561">
        <f t="shared" si="8"/>
        <v>0</v>
      </c>
    </row>
    <row r="562" spans="13:13" x14ac:dyDescent="0.25">
      <c r="M562">
        <f t="shared" si="8"/>
        <v>0</v>
      </c>
    </row>
    <row r="563" spans="13:13" x14ac:dyDescent="0.25">
      <c r="M563">
        <f t="shared" si="8"/>
        <v>0</v>
      </c>
    </row>
    <row r="564" spans="13:13" x14ac:dyDescent="0.25">
      <c r="M564">
        <f t="shared" si="8"/>
        <v>0</v>
      </c>
    </row>
    <row r="565" spans="13:13" x14ac:dyDescent="0.25">
      <c r="M565">
        <f t="shared" si="8"/>
        <v>0</v>
      </c>
    </row>
    <row r="566" spans="13:13" x14ac:dyDescent="0.25">
      <c r="M566">
        <f t="shared" si="8"/>
        <v>0</v>
      </c>
    </row>
    <row r="567" spans="13:13" x14ac:dyDescent="0.25">
      <c r="M567">
        <f t="shared" si="8"/>
        <v>0</v>
      </c>
    </row>
    <row r="568" spans="13:13" x14ac:dyDescent="0.25">
      <c r="M568">
        <f t="shared" si="8"/>
        <v>0</v>
      </c>
    </row>
    <row r="569" spans="13:13" x14ac:dyDescent="0.25">
      <c r="M569">
        <f t="shared" si="8"/>
        <v>0</v>
      </c>
    </row>
    <row r="570" spans="13:13" x14ac:dyDescent="0.25">
      <c r="M570">
        <f t="shared" si="8"/>
        <v>0</v>
      </c>
    </row>
    <row r="571" spans="13:13" x14ac:dyDescent="0.25">
      <c r="M571">
        <f t="shared" si="8"/>
        <v>0</v>
      </c>
    </row>
    <row r="572" spans="13:13" x14ac:dyDescent="0.25">
      <c r="M572">
        <f t="shared" si="8"/>
        <v>0</v>
      </c>
    </row>
    <row r="573" spans="13:13" x14ac:dyDescent="0.25">
      <c r="M573">
        <f t="shared" si="8"/>
        <v>0</v>
      </c>
    </row>
    <row r="574" spans="13:13" x14ac:dyDescent="0.25">
      <c r="M574">
        <f t="shared" si="8"/>
        <v>0</v>
      </c>
    </row>
    <row r="575" spans="13:13" x14ac:dyDescent="0.25">
      <c r="M575">
        <f t="shared" si="8"/>
        <v>0</v>
      </c>
    </row>
    <row r="576" spans="13:13" x14ac:dyDescent="0.25">
      <c r="M576">
        <f t="shared" si="8"/>
        <v>0</v>
      </c>
    </row>
    <row r="577" spans="13:13" x14ac:dyDescent="0.25">
      <c r="M577">
        <f t="shared" si="8"/>
        <v>0</v>
      </c>
    </row>
  </sheetData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4"/>
  <sheetViews>
    <sheetView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3" max="3" width="61.5703125" customWidth="1"/>
  </cols>
  <sheetData>
    <row r="1" spans="1:12" x14ac:dyDescent="0.25">
      <c r="A1" t="s">
        <v>139</v>
      </c>
    </row>
    <row r="2" spans="1:12" x14ac:dyDescent="0.25">
      <c r="A2" t="s">
        <v>140</v>
      </c>
    </row>
    <row r="3" spans="1:12" x14ac:dyDescent="0.25">
      <c r="A3" t="s">
        <v>95</v>
      </c>
      <c r="D3" s="76">
        <v>42736</v>
      </c>
      <c r="E3" s="76">
        <v>42767</v>
      </c>
      <c r="F3" s="76">
        <v>42795</v>
      </c>
      <c r="G3" s="76">
        <v>42826</v>
      </c>
      <c r="H3" s="76">
        <v>42856</v>
      </c>
      <c r="I3" s="76">
        <v>42887</v>
      </c>
      <c r="J3" s="76">
        <v>42917</v>
      </c>
      <c r="K3" s="76">
        <v>42948</v>
      </c>
      <c r="L3" t="s">
        <v>391</v>
      </c>
    </row>
    <row r="4" spans="1:12" x14ac:dyDescent="0.25">
      <c r="A4" t="s">
        <v>142</v>
      </c>
    </row>
    <row r="5" spans="1:12" x14ac:dyDescent="0.25">
      <c r="A5" t="s">
        <v>143</v>
      </c>
    </row>
    <row r="6" spans="1:12" x14ac:dyDescent="0.25">
      <c r="B6" t="s">
        <v>392</v>
      </c>
    </row>
    <row r="7" spans="1:12" x14ac:dyDescent="0.25">
      <c r="C7" t="s">
        <v>393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x14ac:dyDescent="0.25">
      <c r="C8" t="s">
        <v>394</v>
      </c>
      <c r="D8">
        <v>0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</row>
    <row r="9" spans="1:12" x14ac:dyDescent="0.25">
      <c r="B9" t="s">
        <v>395</v>
      </c>
    </row>
    <row r="10" spans="1:12" x14ac:dyDescent="0.25">
      <c r="C10" t="s">
        <v>396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x14ac:dyDescent="0.25">
      <c r="B11" t="s">
        <v>144</v>
      </c>
    </row>
    <row r="12" spans="1:12" x14ac:dyDescent="0.25">
      <c r="A12" t="s">
        <v>145</v>
      </c>
    </row>
    <row r="13" spans="1:12" x14ac:dyDescent="0.25">
      <c r="C13" t="s">
        <v>146</v>
      </c>
      <c r="D13" s="75">
        <v>-502404.83</v>
      </c>
      <c r="E13" s="75">
        <v>-7738.78</v>
      </c>
      <c r="F13" s="75">
        <v>-193746.9</v>
      </c>
      <c r="G13" s="75">
        <v>-118426.07</v>
      </c>
      <c r="H13" s="75">
        <v>-391433.02</v>
      </c>
      <c r="I13" s="75">
        <v>171403.98</v>
      </c>
      <c r="J13" s="75">
        <v>-128317.96</v>
      </c>
      <c r="K13" s="75">
        <v>-271456.40000000002</v>
      </c>
      <c r="L13" s="75">
        <v>-170391.85</v>
      </c>
    </row>
    <row r="14" spans="1:12" x14ac:dyDescent="0.25">
      <c r="C14" t="s">
        <v>147</v>
      </c>
      <c r="D14">
        <v>0.99</v>
      </c>
      <c r="E14">
        <v>-0.99</v>
      </c>
      <c r="F14">
        <v>0</v>
      </c>
      <c r="G14" s="75">
        <v>20037.78</v>
      </c>
      <c r="H14">
        <v>-0.03</v>
      </c>
      <c r="I14" s="75">
        <v>-20037.75</v>
      </c>
      <c r="J14">
        <v>0</v>
      </c>
      <c r="K14">
        <v>0</v>
      </c>
      <c r="L14">
        <v>0</v>
      </c>
    </row>
    <row r="15" spans="1:12" x14ac:dyDescent="0.25">
      <c r="A15" t="s">
        <v>397</v>
      </c>
    </row>
    <row r="16" spans="1:12" x14ac:dyDescent="0.25">
      <c r="C16" t="s">
        <v>398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x14ac:dyDescent="0.25">
      <c r="C17" t="s">
        <v>399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</row>
    <row r="18" spans="1:12" x14ac:dyDescent="0.25">
      <c r="A18" t="s">
        <v>400</v>
      </c>
    </row>
    <row r="19" spans="1:12" x14ac:dyDescent="0.25">
      <c r="C19" t="s">
        <v>401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</row>
    <row r="20" spans="1:12" x14ac:dyDescent="0.25">
      <c r="C20" t="s">
        <v>402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x14ac:dyDescent="0.25">
      <c r="B21" t="s">
        <v>403</v>
      </c>
    </row>
    <row r="22" spans="1:12" x14ac:dyDescent="0.25">
      <c r="C22" t="s">
        <v>404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x14ac:dyDescent="0.25">
      <c r="C23" t="s">
        <v>405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x14ac:dyDescent="0.25">
      <c r="C24" t="s">
        <v>406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</row>
    <row r="25" spans="1:12" x14ac:dyDescent="0.25">
      <c r="C25" t="s">
        <v>407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</row>
    <row r="26" spans="1:12" x14ac:dyDescent="0.25">
      <c r="B26" t="s">
        <v>408</v>
      </c>
    </row>
    <row r="27" spans="1:12" x14ac:dyDescent="0.25">
      <c r="A27" t="s">
        <v>409</v>
      </c>
    </row>
    <row r="28" spans="1:12" x14ac:dyDescent="0.25">
      <c r="C28" t="s">
        <v>410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C29" t="s">
        <v>411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B30" t="s">
        <v>412</v>
      </c>
    </row>
    <row r="31" spans="1:12" x14ac:dyDescent="0.25">
      <c r="A31" t="s">
        <v>413</v>
      </c>
    </row>
    <row r="32" spans="1:12" x14ac:dyDescent="0.25">
      <c r="C32" t="s">
        <v>414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 t="s">
        <v>415</v>
      </c>
    </row>
    <row r="34" spans="1:12" x14ac:dyDescent="0.25">
      <c r="C34" t="s">
        <v>416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 t="s">
        <v>417</v>
      </c>
    </row>
    <row r="36" spans="1:12" x14ac:dyDescent="0.25">
      <c r="C36" t="s">
        <v>418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</row>
    <row r="37" spans="1:12" x14ac:dyDescent="0.25">
      <c r="A37" t="s">
        <v>419</v>
      </c>
    </row>
    <row r="38" spans="1:12" x14ac:dyDescent="0.25">
      <c r="C38" t="s">
        <v>420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</row>
    <row r="39" spans="1:12" x14ac:dyDescent="0.25">
      <c r="A39" t="s">
        <v>421</v>
      </c>
    </row>
    <row r="40" spans="1:12" x14ac:dyDescent="0.25">
      <c r="C40" t="s">
        <v>422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 t="s">
        <v>423</v>
      </c>
    </row>
    <row r="42" spans="1:12" x14ac:dyDescent="0.25">
      <c r="C42" t="s">
        <v>424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</row>
    <row r="43" spans="1:12" x14ac:dyDescent="0.25">
      <c r="A43" t="s">
        <v>425</v>
      </c>
    </row>
    <row r="44" spans="1:12" x14ac:dyDescent="0.25">
      <c r="C44" t="s">
        <v>426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2" x14ac:dyDescent="0.25">
      <c r="A45" t="s">
        <v>427</v>
      </c>
    </row>
    <row r="46" spans="1:12" x14ac:dyDescent="0.25">
      <c r="C46" t="s">
        <v>428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</row>
    <row r="47" spans="1:12" x14ac:dyDescent="0.25">
      <c r="A47" t="s">
        <v>429</v>
      </c>
    </row>
    <row r="48" spans="1:12" x14ac:dyDescent="0.25">
      <c r="C48" t="s">
        <v>430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 t="s">
        <v>431</v>
      </c>
    </row>
    <row r="50" spans="1:12" x14ac:dyDescent="0.25">
      <c r="C50" t="s">
        <v>432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2" x14ac:dyDescent="0.25">
      <c r="B51" t="s">
        <v>433</v>
      </c>
    </row>
    <row r="52" spans="1:12" x14ac:dyDescent="0.25">
      <c r="A52" t="s">
        <v>434</v>
      </c>
    </row>
    <row r="53" spans="1:12" x14ac:dyDescent="0.25">
      <c r="A53" t="s">
        <v>435</v>
      </c>
    </row>
    <row r="54" spans="1:12" x14ac:dyDescent="0.25">
      <c r="C54" t="s">
        <v>436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25">
      <c r="C55" t="s">
        <v>437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25">
      <c r="C56" t="s">
        <v>438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C57" t="s">
        <v>439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 t="s">
        <v>440</v>
      </c>
    </row>
    <row r="59" spans="1:12" x14ac:dyDescent="0.25">
      <c r="B59" t="s">
        <v>441</v>
      </c>
    </row>
    <row r="60" spans="1:12" x14ac:dyDescent="0.25">
      <c r="A60" t="s">
        <v>442</v>
      </c>
    </row>
    <row r="61" spans="1:12" x14ac:dyDescent="0.25">
      <c r="C61" t="s">
        <v>443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</row>
    <row r="62" spans="1:12" x14ac:dyDescent="0.25">
      <c r="C62" t="s">
        <v>444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C63" t="s">
        <v>445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C64" t="s">
        <v>446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C65" t="s">
        <v>447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</row>
    <row r="66" spans="1:12" x14ac:dyDescent="0.25">
      <c r="A66" t="s">
        <v>448</v>
      </c>
    </row>
    <row r="67" spans="1:12" x14ac:dyDescent="0.25">
      <c r="C67" t="s">
        <v>449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</row>
    <row r="68" spans="1:12" x14ac:dyDescent="0.25">
      <c r="C68" t="s">
        <v>450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</row>
    <row r="69" spans="1:12" x14ac:dyDescent="0.25">
      <c r="C69" t="s">
        <v>451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</row>
    <row r="70" spans="1:12" x14ac:dyDescent="0.25">
      <c r="C70" t="s">
        <v>452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</row>
    <row r="71" spans="1:12" x14ac:dyDescent="0.25">
      <c r="C71" t="s">
        <v>453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</row>
    <row r="72" spans="1:12" x14ac:dyDescent="0.25">
      <c r="A72" t="s">
        <v>454</v>
      </c>
    </row>
    <row r="73" spans="1:12" x14ac:dyDescent="0.25">
      <c r="C73" t="s">
        <v>455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</row>
    <row r="74" spans="1:12" x14ac:dyDescent="0.25">
      <c r="C74" t="s">
        <v>456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C75" t="s">
        <v>457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25">
      <c r="C76" t="s">
        <v>458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C77" t="s">
        <v>459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 t="s">
        <v>460</v>
      </c>
    </row>
    <row r="79" spans="1:12" x14ac:dyDescent="0.25">
      <c r="C79" t="s">
        <v>461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C80" t="s">
        <v>462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C81" t="s">
        <v>463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C82" t="s">
        <v>464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</row>
    <row r="83" spans="1:12" x14ac:dyDescent="0.25">
      <c r="C83" t="s">
        <v>465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 t="s">
        <v>466</v>
      </c>
    </row>
    <row r="85" spans="1:12" x14ac:dyDescent="0.25">
      <c r="C85" t="s">
        <v>467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C86" t="s">
        <v>468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C87" t="s">
        <v>469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</row>
    <row r="88" spans="1:12" x14ac:dyDescent="0.25">
      <c r="C88" t="s">
        <v>470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</row>
    <row r="89" spans="1:12" x14ac:dyDescent="0.25">
      <c r="C89" t="s">
        <v>471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 t="s">
        <v>472</v>
      </c>
    </row>
    <row r="91" spans="1:12" x14ac:dyDescent="0.25">
      <c r="C91" t="s">
        <v>473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</row>
    <row r="92" spans="1:12" x14ac:dyDescent="0.25">
      <c r="C92" t="s">
        <v>474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</row>
    <row r="93" spans="1:12" x14ac:dyDescent="0.25">
      <c r="C93" t="s">
        <v>475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C94" t="s">
        <v>476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C95" t="s">
        <v>477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 t="s">
        <v>478</v>
      </c>
    </row>
    <row r="97" spans="1:12" x14ac:dyDescent="0.25">
      <c r="C97" t="s">
        <v>479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C98" t="s">
        <v>480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C99" t="s">
        <v>481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C100" t="s">
        <v>482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</row>
    <row r="101" spans="1:12" x14ac:dyDescent="0.25">
      <c r="C101" t="s">
        <v>483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</row>
    <row r="102" spans="1:12" x14ac:dyDescent="0.25">
      <c r="A102" t="s">
        <v>484</v>
      </c>
    </row>
    <row r="103" spans="1:12" x14ac:dyDescent="0.25">
      <c r="C103" t="s">
        <v>485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C104" t="s">
        <v>486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</row>
    <row r="105" spans="1:12" x14ac:dyDescent="0.25">
      <c r="C105" t="s">
        <v>487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</row>
    <row r="106" spans="1:12" x14ac:dyDescent="0.25">
      <c r="C106" t="s">
        <v>488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C107" t="s">
        <v>489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 t="s">
        <v>490</v>
      </c>
    </row>
    <row r="109" spans="1:12" x14ac:dyDescent="0.25">
      <c r="C109" t="s">
        <v>491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</row>
    <row r="110" spans="1:12" x14ac:dyDescent="0.25">
      <c r="C110" t="s">
        <v>492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</row>
    <row r="111" spans="1:12" x14ac:dyDescent="0.25">
      <c r="C111" t="s">
        <v>493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</row>
    <row r="112" spans="1:12" x14ac:dyDescent="0.25">
      <c r="C112" t="s">
        <v>494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</row>
    <row r="113" spans="1:12" x14ac:dyDescent="0.25">
      <c r="C113" t="s">
        <v>495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</row>
    <row r="114" spans="1:12" x14ac:dyDescent="0.25">
      <c r="A114" t="s">
        <v>496</v>
      </c>
    </row>
    <row r="115" spans="1:12" x14ac:dyDescent="0.25">
      <c r="C115" t="s">
        <v>497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C116" t="s">
        <v>498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C117" t="s">
        <v>499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</row>
    <row r="118" spans="1:12" x14ac:dyDescent="0.25">
      <c r="C118" t="s">
        <v>500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</row>
    <row r="119" spans="1:12" x14ac:dyDescent="0.25">
      <c r="C119" t="s">
        <v>501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</row>
    <row r="120" spans="1:12" x14ac:dyDescent="0.25">
      <c r="A120" t="s">
        <v>502</v>
      </c>
    </row>
    <row r="121" spans="1:12" x14ac:dyDescent="0.25">
      <c r="C121" t="s">
        <v>503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</row>
    <row r="122" spans="1:12" x14ac:dyDescent="0.25">
      <c r="C122" t="s">
        <v>504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</row>
    <row r="123" spans="1:12" x14ac:dyDescent="0.25">
      <c r="C123" t="s">
        <v>505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C124" t="s">
        <v>506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</row>
    <row r="125" spans="1:12" x14ac:dyDescent="0.25">
      <c r="C125" t="s">
        <v>507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</row>
    <row r="126" spans="1:12" x14ac:dyDescent="0.25">
      <c r="A126" t="s">
        <v>508</v>
      </c>
    </row>
    <row r="127" spans="1:12" x14ac:dyDescent="0.25">
      <c r="C127" t="s">
        <v>509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</row>
    <row r="128" spans="1:12" x14ac:dyDescent="0.25">
      <c r="C128" t="s">
        <v>510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</row>
    <row r="129" spans="1:12" x14ac:dyDescent="0.25">
      <c r="C129" t="s">
        <v>511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C130" t="s">
        <v>512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</row>
    <row r="131" spans="1:12" x14ac:dyDescent="0.25">
      <c r="A131" t="s">
        <v>513</v>
      </c>
    </row>
    <row r="132" spans="1:12" x14ac:dyDescent="0.25">
      <c r="C132" t="s">
        <v>514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</row>
    <row r="133" spans="1:12" x14ac:dyDescent="0.25">
      <c r="C133" t="s">
        <v>515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</row>
    <row r="134" spans="1:12" x14ac:dyDescent="0.25">
      <c r="C134" t="s">
        <v>516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</row>
    <row r="135" spans="1:12" x14ac:dyDescent="0.25">
      <c r="A135" t="s">
        <v>517</v>
      </c>
    </row>
    <row r="136" spans="1:12" x14ac:dyDescent="0.25">
      <c r="C136" t="s">
        <v>518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</row>
    <row r="137" spans="1:12" x14ac:dyDescent="0.25">
      <c r="C137" t="s">
        <v>519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</row>
    <row r="138" spans="1:12" x14ac:dyDescent="0.25">
      <c r="C138" t="s">
        <v>520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</row>
    <row r="139" spans="1:12" x14ac:dyDescent="0.25">
      <c r="A139" t="s">
        <v>521</v>
      </c>
    </row>
    <row r="140" spans="1:12" x14ac:dyDescent="0.25">
      <c r="C140" t="s">
        <v>522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</row>
    <row r="141" spans="1:12" x14ac:dyDescent="0.25">
      <c r="C141" t="s">
        <v>523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</row>
    <row r="142" spans="1:12" x14ac:dyDescent="0.25">
      <c r="C142" t="s">
        <v>524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</row>
    <row r="143" spans="1:12" x14ac:dyDescent="0.25">
      <c r="C143" t="s">
        <v>525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</row>
    <row r="144" spans="1:12" x14ac:dyDescent="0.25">
      <c r="C144" t="s">
        <v>526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</row>
    <row r="145" spans="1:12" x14ac:dyDescent="0.25">
      <c r="A145" t="s">
        <v>527</v>
      </c>
    </row>
    <row r="146" spans="1:12" x14ac:dyDescent="0.25">
      <c r="C146" t="s">
        <v>528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</row>
    <row r="147" spans="1:12" x14ac:dyDescent="0.25">
      <c r="C147" t="s">
        <v>529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</row>
    <row r="148" spans="1:12" x14ac:dyDescent="0.25">
      <c r="C148" t="s">
        <v>530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</row>
    <row r="149" spans="1:12" x14ac:dyDescent="0.25">
      <c r="B149" t="s">
        <v>531</v>
      </c>
    </row>
    <row r="150" spans="1:12" x14ac:dyDescent="0.25">
      <c r="C150" t="s">
        <v>532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</row>
    <row r="151" spans="1:12" x14ac:dyDescent="0.25">
      <c r="C151" t="s">
        <v>533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</row>
    <row r="152" spans="1:12" x14ac:dyDescent="0.25">
      <c r="C152" t="s">
        <v>534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</row>
    <row r="153" spans="1:12" x14ac:dyDescent="0.25">
      <c r="C153" t="s">
        <v>535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</row>
    <row r="154" spans="1:12" x14ac:dyDescent="0.25">
      <c r="B154" t="s">
        <v>536</v>
      </c>
    </row>
    <row r="155" spans="1:12" x14ac:dyDescent="0.25">
      <c r="C155" t="s">
        <v>537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</row>
    <row r="156" spans="1:12" x14ac:dyDescent="0.25">
      <c r="C156" t="s">
        <v>538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</row>
    <row r="157" spans="1:12" x14ac:dyDescent="0.25">
      <c r="A157" t="s">
        <v>539</v>
      </c>
    </row>
    <row r="158" spans="1:12" x14ac:dyDescent="0.25">
      <c r="C158" t="s">
        <v>540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</row>
    <row r="159" spans="1:12" x14ac:dyDescent="0.25">
      <c r="C159" t="s">
        <v>541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</row>
    <row r="160" spans="1:12" x14ac:dyDescent="0.25">
      <c r="C160" t="s">
        <v>542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</row>
    <row r="161" spans="1:12" x14ac:dyDescent="0.25">
      <c r="C161" t="s">
        <v>543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</row>
    <row r="162" spans="1:12" x14ac:dyDescent="0.25">
      <c r="A162" t="s">
        <v>544</v>
      </c>
    </row>
    <row r="163" spans="1:12" x14ac:dyDescent="0.25">
      <c r="C163" t="s">
        <v>545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</row>
    <row r="164" spans="1:12" x14ac:dyDescent="0.25">
      <c r="C164" t="s">
        <v>546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</row>
    <row r="165" spans="1:12" x14ac:dyDescent="0.25">
      <c r="C165" t="s">
        <v>547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</row>
    <row r="166" spans="1:12" x14ac:dyDescent="0.25">
      <c r="C166" t="s">
        <v>548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</row>
    <row r="167" spans="1:12" x14ac:dyDescent="0.25">
      <c r="A167" t="s">
        <v>549</v>
      </c>
    </row>
    <row r="168" spans="1:12" x14ac:dyDescent="0.25">
      <c r="C168" t="s">
        <v>550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</row>
    <row r="169" spans="1:12" x14ac:dyDescent="0.25">
      <c r="C169" t="s">
        <v>551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</row>
    <row r="170" spans="1:12" x14ac:dyDescent="0.25">
      <c r="C170" t="s">
        <v>552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</row>
    <row r="171" spans="1:12" x14ac:dyDescent="0.25">
      <c r="C171" t="s">
        <v>553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</row>
    <row r="172" spans="1:12" x14ac:dyDescent="0.25">
      <c r="A172" t="s">
        <v>554</v>
      </c>
    </row>
    <row r="173" spans="1:12" x14ac:dyDescent="0.25">
      <c r="C173" t="s">
        <v>555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</row>
    <row r="174" spans="1:12" x14ac:dyDescent="0.25">
      <c r="C174" t="s">
        <v>556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</row>
    <row r="175" spans="1:12" x14ac:dyDescent="0.25">
      <c r="C175" t="s">
        <v>557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</row>
    <row r="176" spans="1:12" x14ac:dyDescent="0.25">
      <c r="C176" t="s">
        <v>558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</row>
    <row r="177" spans="1:12" x14ac:dyDescent="0.25">
      <c r="A177" t="s">
        <v>559</v>
      </c>
    </row>
    <row r="178" spans="1:12" x14ac:dyDescent="0.25">
      <c r="C178" t="s">
        <v>560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</row>
    <row r="179" spans="1:12" x14ac:dyDescent="0.25">
      <c r="C179" t="s">
        <v>561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</row>
    <row r="180" spans="1:12" x14ac:dyDescent="0.25">
      <c r="C180" t="s">
        <v>562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</row>
    <row r="181" spans="1:12" x14ac:dyDescent="0.25">
      <c r="C181" t="s">
        <v>563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</row>
    <row r="182" spans="1:12" x14ac:dyDescent="0.25">
      <c r="A182" t="s">
        <v>564</v>
      </c>
    </row>
    <row r="183" spans="1:12" x14ac:dyDescent="0.25">
      <c r="C183" t="s">
        <v>565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</row>
    <row r="184" spans="1:12" x14ac:dyDescent="0.25">
      <c r="C184" t="s">
        <v>566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</row>
    <row r="185" spans="1:12" x14ac:dyDescent="0.25">
      <c r="C185" t="s">
        <v>567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</row>
    <row r="186" spans="1:12" x14ac:dyDescent="0.25">
      <c r="C186" t="s">
        <v>568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</row>
    <row r="187" spans="1:12" x14ac:dyDescent="0.25">
      <c r="A187" t="s">
        <v>569</v>
      </c>
    </row>
    <row r="188" spans="1:12" x14ac:dyDescent="0.25">
      <c r="C188" t="s">
        <v>570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</row>
    <row r="189" spans="1:12" x14ac:dyDescent="0.25">
      <c r="C189" t="s">
        <v>571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</row>
    <row r="190" spans="1:12" x14ac:dyDescent="0.25">
      <c r="C190" t="s">
        <v>572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</row>
    <row r="191" spans="1:12" x14ac:dyDescent="0.25">
      <c r="C191" t="s">
        <v>573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</row>
    <row r="192" spans="1:12" x14ac:dyDescent="0.25">
      <c r="A192" t="s">
        <v>574</v>
      </c>
    </row>
    <row r="193" spans="1:12" x14ac:dyDescent="0.25">
      <c r="C193" t="s">
        <v>575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</row>
    <row r="194" spans="1:12" x14ac:dyDescent="0.25">
      <c r="C194" t="s">
        <v>576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</row>
    <row r="195" spans="1:12" x14ac:dyDescent="0.25">
      <c r="C195" t="s">
        <v>577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</row>
    <row r="196" spans="1:12" x14ac:dyDescent="0.25">
      <c r="C196" t="s">
        <v>578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</row>
    <row r="197" spans="1:12" x14ac:dyDescent="0.25">
      <c r="A197" t="s">
        <v>579</v>
      </c>
    </row>
    <row r="198" spans="1:12" x14ac:dyDescent="0.25">
      <c r="C198" t="s">
        <v>580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</row>
    <row r="199" spans="1:12" x14ac:dyDescent="0.25">
      <c r="C199" t="s">
        <v>581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</row>
    <row r="200" spans="1:12" x14ac:dyDescent="0.25">
      <c r="C200" t="s">
        <v>582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</row>
    <row r="201" spans="1:12" x14ac:dyDescent="0.25">
      <c r="C201" t="s">
        <v>583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</row>
    <row r="202" spans="1:12" x14ac:dyDescent="0.25">
      <c r="A202" t="s">
        <v>584</v>
      </c>
    </row>
    <row r="203" spans="1:12" x14ac:dyDescent="0.25">
      <c r="C203" t="s">
        <v>585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</row>
    <row r="204" spans="1:12" x14ac:dyDescent="0.25">
      <c r="C204" t="s">
        <v>586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</row>
    <row r="205" spans="1:12" x14ac:dyDescent="0.25">
      <c r="C205" t="s">
        <v>587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</row>
    <row r="206" spans="1:12" x14ac:dyDescent="0.25">
      <c r="C206" t="s">
        <v>588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</row>
    <row r="207" spans="1:12" x14ac:dyDescent="0.25">
      <c r="A207" t="s">
        <v>589</v>
      </c>
    </row>
    <row r="208" spans="1:12" x14ac:dyDescent="0.25">
      <c r="C208" t="s">
        <v>590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</row>
    <row r="209" spans="1:12" x14ac:dyDescent="0.25">
      <c r="C209" t="s">
        <v>591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</row>
    <row r="210" spans="1:12" x14ac:dyDescent="0.25">
      <c r="C210" t="s">
        <v>592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</row>
    <row r="211" spans="1:12" x14ac:dyDescent="0.25">
      <c r="C211" t="s">
        <v>593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</row>
    <row r="212" spans="1:12" x14ac:dyDescent="0.25">
      <c r="A212" t="s">
        <v>594</v>
      </c>
    </row>
    <row r="213" spans="1:12" x14ac:dyDescent="0.25">
      <c r="C213" t="s">
        <v>595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</row>
    <row r="214" spans="1:12" x14ac:dyDescent="0.25">
      <c r="C214" t="s">
        <v>596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</row>
    <row r="215" spans="1:12" x14ac:dyDescent="0.25">
      <c r="C215" t="s">
        <v>597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</row>
    <row r="216" spans="1:12" x14ac:dyDescent="0.25">
      <c r="C216" t="s">
        <v>598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</row>
    <row r="217" spans="1:12" x14ac:dyDescent="0.25">
      <c r="A217" t="s">
        <v>599</v>
      </c>
    </row>
    <row r="218" spans="1:12" x14ac:dyDescent="0.25">
      <c r="C218" t="s">
        <v>600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</row>
    <row r="219" spans="1:12" x14ac:dyDescent="0.25">
      <c r="C219" t="s">
        <v>601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</row>
    <row r="220" spans="1:12" x14ac:dyDescent="0.25">
      <c r="C220" t="s">
        <v>602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</row>
    <row r="221" spans="1:12" x14ac:dyDescent="0.25">
      <c r="C221" t="s">
        <v>603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</row>
    <row r="222" spans="1:12" x14ac:dyDescent="0.25">
      <c r="B222" t="s">
        <v>604</v>
      </c>
    </row>
    <row r="223" spans="1:12" x14ac:dyDescent="0.25">
      <c r="A223" t="s">
        <v>605</v>
      </c>
    </row>
    <row r="224" spans="1:12" x14ac:dyDescent="0.25">
      <c r="C224" t="s">
        <v>606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</row>
    <row r="225" spans="1:12" x14ac:dyDescent="0.25">
      <c r="C225" t="s">
        <v>607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</row>
    <row r="226" spans="1:12" x14ac:dyDescent="0.25">
      <c r="C226" t="s">
        <v>608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</row>
    <row r="227" spans="1:12" x14ac:dyDescent="0.25">
      <c r="C227" t="s">
        <v>609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</row>
    <row r="228" spans="1:12" x14ac:dyDescent="0.25">
      <c r="C228" t="s">
        <v>610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</row>
    <row r="229" spans="1:12" x14ac:dyDescent="0.25">
      <c r="C229" t="s">
        <v>611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</row>
    <row r="230" spans="1:12" x14ac:dyDescent="0.25">
      <c r="C230" t="s">
        <v>612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</row>
    <row r="231" spans="1:12" x14ac:dyDescent="0.25">
      <c r="C231" t="s">
        <v>613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</row>
    <row r="232" spans="1:12" x14ac:dyDescent="0.25">
      <c r="C232" t="s">
        <v>614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</row>
    <row r="233" spans="1:12" x14ac:dyDescent="0.25">
      <c r="A233" t="s">
        <v>615</v>
      </c>
    </row>
    <row r="234" spans="1:12" x14ac:dyDescent="0.25">
      <c r="C234" t="s">
        <v>616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</row>
    <row r="235" spans="1:12" x14ac:dyDescent="0.25">
      <c r="C235" t="s">
        <v>617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</row>
    <row r="236" spans="1:12" x14ac:dyDescent="0.25">
      <c r="C236" t="s">
        <v>618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</row>
    <row r="237" spans="1:12" x14ac:dyDescent="0.25">
      <c r="C237" t="s">
        <v>619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</row>
    <row r="238" spans="1:12" x14ac:dyDescent="0.25">
      <c r="C238" t="s">
        <v>620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</row>
    <row r="239" spans="1:12" x14ac:dyDescent="0.25">
      <c r="C239" t="s">
        <v>621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</row>
    <row r="240" spans="1:12" x14ac:dyDescent="0.25">
      <c r="C240" t="s">
        <v>622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</row>
    <row r="241" spans="1:12" x14ac:dyDescent="0.25">
      <c r="C241" t="s">
        <v>623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</row>
    <row r="242" spans="1:12" x14ac:dyDescent="0.25">
      <c r="C242" t="s">
        <v>624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</row>
    <row r="243" spans="1:12" x14ac:dyDescent="0.25">
      <c r="A243" t="s">
        <v>625</v>
      </c>
    </row>
    <row r="244" spans="1:12" x14ac:dyDescent="0.25">
      <c r="C244" t="s">
        <v>626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</row>
    <row r="245" spans="1:12" x14ac:dyDescent="0.25">
      <c r="C245" t="s">
        <v>627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</row>
    <row r="246" spans="1:12" x14ac:dyDescent="0.25">
      <c r="C246" t="s">
        <v>628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</row>
    <row r="247" spans="1:12" x14ac:dyDescent="0.25">
      <c r="C247" t="s">
        <v>629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</row>
    <row r="248" spans="1:12" x14ac:dyDescent="0.25">
      <c r="C248" t="s">
        <v>630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</row>
    <row r="249" spans="1:12" x14ac:dyDescent="0.25">
      <c r="A249" t="s">
        <v>631</v>
      </c>
    </row>
    <row r="250" spans="1:12" x14ac:dyDescent="0.25">
      <c r="C250" t="s">
        <v>632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</row>
    <row r="251" spans="1:12" x14ac:dyDescent="0.25">
      <c r="C251" t="s">
        <v>633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</row>
    <row r="252" spans="1:12" x14ac:dyDescent="0.25">
      <c r="C252" t="s">
        <v>634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</row>
    <row r="253" spans="1:12" x14ac:dyDescent="0.25">
      <c r="C253" t="s">
        <v>635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</row>
    <row r="254" spans="1:12" x14ac:dyDescent="0.25">
      <c r="C254" t="s">
        <v>636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</row>
    <row r="255" spans="1:12" x14ac:dyDescent="0.25">
      <c r="C255" t="s">
        <v>637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</row>
    <row r="256" spans="1:12" x14ac:dyDescent="0.25">
      <c r="C256" t="s">
        <v>638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</row>
    <row r="257" spans="1:12" x14ac:dyDescent="0.25">
      <c r="C257" t="s">
        <v>639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</row>
    <row r="258" spans="1:12" x14ac:dyDescent="0.25">
      <c r="C258" t="s">
        <v>640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</row>
    <row r="259" spans="1:12" x14ac:dyDescent="0.25">
      <c r="C259" t="s">
        <v>641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</row>
    <row r="260" spans="1:12" x14ac:dyDescent="0.25">
      <c r="C260" t="s">
        <v>642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</row>
    <row r="261" spans="1:12" x14ac:dyDescent="0.25">
      <c r="A261" t="s">
        <v>643</v>
      </c>
    </row>
    <row r="262" spans="1:12" x14ac:dyDescent="0.25">
      <c r="C262" t="s">
        <v>644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</row>
    <row r="263" spans="1:12" x14ac:dyDescent="0.25">
      <c r="C263" t="s">
        <v>645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</row>
    <row r="264" spans="1:12" x14ac:dyDescent="0.25">
      <c r="C264" t="s">
        <v>646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</row>
    <row r="265" spans="1:12" x14ac:dyDescent="0.25">
      <c r="C265" t="s">
        <v>647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</row>
    <row r="266" spans="1:12" x14ac:dyDescent="0.25">
      <c r="C266" t="s">
        <v>648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</row>
    <row r="267" spans="1:12" x14ac:dyDescent="0.25">
      <c r="C267" t="s">
        <v>649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</row>
    <row r="268" spans="1:12" x14ac:dyDescent="0.25">
      <c r="C268" t="s">
        <v>650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</row>
    <row r="269" spans="1:12" x14ac:dyDescent="0.25">
      <c r="C269" t="s">
        <v>651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</row>
    <row r="270" spans="1:12" x14ac:dyDescent="0.25">
      <c r="C270" t="s">
        <v>652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</row>
    <row r="271" spans="1:12" x14ac:dyDescent="0.25">
      <c r="A271" t="s">
        <v>653</v>
      </c>
    </row>
    <row r="272" spans="1:12" x14ac:dyDescent="0.25">
      <c r="C272" t="s">
        <v>654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</row>
    <row r="273" spans="1:12" x14ac:dyDescent="0.25">
      <c r="C273" t="s">
        <v>655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</row>
    <row r="274" spans="1:12" x14ac:dyDescent="0.25">
      <c r="C274" t="s">
        <v>656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</row>
    <row r="275" spans="1:12" x14ac:dyDescent="0.25">
      <c r="C275" t="s">
        <v>657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</row>
    <row r="276" spans="1:12" x14ac:dyDescent="0.25">
      <c r="C276" t="s">
        <v>658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</row>
    <row r="277" spans="1:12" x14ac:dyDescent="0.25">
      <c r="C277" t="s">
        <v>659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</row>
    <row r="278" spans="1:12" x14ac:dyDescent="0.25">
      <c r="C278" t="s">
        <v>660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</row>
    <row r="279" spans="1:12" x14ac:dyDescent="0.25">
      <c r="C279" t="s">
        <v>661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</row>
    <row r="280" spans="1:12" x14ac:dyDescent="0.25">
      <c r="C280" t="s">
        <v>662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</row>
    <row r="281" spans="1:12" x14ac:dyDescent="0.25">
      <c r="A281" t="s">
        <v>663</v>
      </c>
    </row>
    <row r="282" spans="1:12" x14ac:dyDescent="0.25">
      <c r="C282" t="s">
        <v>664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</row>
    <row r="283" spans="1:12" x14ac:dyDescent="0.25">
      <c r="C283" t="s">
        <v>665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</row>
    <row r="284" spans="1:12" x14ac:dyDescent="0.25">
      <c r="C284" t="s">
        <v>666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</row>
    <row r="285" spans="1:12" x14ac:dyDescent="0.25">
      <c r="C285" t="s">
        <v>667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</row>
    <row r="286" spans="1:12" x14ac:dyDescent="0.25">
      <c r="C286" t="s">
        <v>668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</row>
    <row r="287" spans="1:12" x14ac:dyDescent="0.25">
      <c r="A287" t="s">
        <v>669</v>
      </c>
    </row>
    <row r="288" spans="1:12" x14ac:dyDescent="0.25">
      <c r="C288" t="s">
        <v>670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</row>
    <row r="289" spans="1:12" x14ac:dyDescent="0.25">
      <c r="C289" t="s">
        <v>671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</row>
    <row r="290" spans="1:12" x14ac:dyDescent="0.25">
      <c r="C290" t="s">
        <v>672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</row>
    <row r="291" spans="1:12" x14ac:dyDescent="0.25">
      <c r="C291" t="s">
        <v>673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</row>
    <row r="292" spans="1:12" x14ac:dyDescent="0.25">
      <c r="C292" t="s">
        <v>674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</row>
    <row r="293" spans="1:12" x14ac:dyDescent="0.25">
      <c r="C293" t="s">
        <v>675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</row>
    <row r="294" spans="1:12" x14ac:dyDescent="0.25">
      <c r="C294" t="s">
        <v>676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</row>
    <row r="295" spans="1:12" x14ac:dyDescent="0.25">
      <c r="C295" t="s">
        <v>677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</row>
    <row r="296" spans="1:12" x14ac:dyDescent="0.25">
      <c r="C296" t="s">
        <v>678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</row>
    <row r="297" spans="1:12" x14ac:dyDescent="0.25">
      <c r="A297" t="s">
        <v>679</v>
      </c>
    </row>
    <row r="298" spans="1:12" x14ac:dyDescent="0.25">
      <c r="C298" t="s">
        <v>680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</row>
    <row r="299" spans="1:12" x14ac:dyDescent="0.25">
      <c r="C299" t="s">
        <v>681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</row>
    <row r="300" spans="1:12" x14ac:dyDescent="0.25">
      <c r="C300" t="s">
        <v>682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</row>
    <row r="301" spans="1:12" x14ac:dyDescent="0.25">
      <c r="C301" t="s">
        <v>683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</row>
    <row r="302" spans="1:12" x14ac:dyDescent="0.25">
      <c r="C302" t="s">
        <v>684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</row>
    <row r="303" spans="1:12" x14ac:dyDescent="0.25">
      <c r="C303" t="s">
        <v>685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</row>
    <row r="304" spans="1:12" x14ac:dyDescent="0.25">
      <c r="C304" t="s">
        <v>686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</row>
    <row r="305" spans="1:12" x14ac:dyDescent="0.25">
      <c r="C305" t="s">
        <v>687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</row>
    <row r="306" spans="1:12" x14ac:dyDescent="0.25">
      <c r="C306" t="s">
        <v>688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</row>
    <row r="307" spans="1:12" x14ac:dyDescent="0.25">
      <c r="A307" t="s">
        <v>689</v>
      </c>
    </row>
    <row r="308" spans="1:12" x14ac:dyDescent="0.25">
      <c r="C308" t="s">
        <v>690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</row>
    <row r="309" spans="1:12" x14ac:dyDescent="0.25">
      <c r="C309" t="s">
        <v>691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</row>
    <row r="310" spans="1:12" x14ac:dyDescent="0.25">
      <c r="C310" t="s">
        <v>692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</row>
    <row r="311" spans="1:12" x14ac:dyDescent="0.25">
      <c r="C311" t="s">
        <v>693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</row>
    <row r="312" spans="1:12" x14ac:dyDescent="0.25">
      <c r="C312" t="s">
        <v>694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</row>
    <row r="313" spans="1:12" x14ac:dyDescent="0.25">
      <c r="A313" t="s">
        <v>695</v>
      </c>
    </row>
    <row r="314" spans="1:12" x14ac:dyDescent="0.25">
      <c r="C314" t="s">
        <v>696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</row>
    <row r="315" spans="1:12" x14ac:dyDescent="0.25">
      <c r="B315" t="s">
        <v>697</v>
      </c>
    </row>
    <row r="316" spans="1:12" x14ac:dyDescent="0.25">
      <c r="C316" t="s">
        <v>698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</row>
    <row r="317" spans="1:12" x14ac:dyDescent="0.25">
      <c r="A317" t="s">
        <v>699</v>
      </c>
    </row>
    <row r="318" spans="1:12" x14ac:dyDescent="0.25">
      <c r="C318" t="s">
        <v>700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</row>
    <row r="319" spans="1:12" x14ac:dyDescent="0.25">
      <c r="C319" t="s">
        <v>701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</row>
    <row r="320" spans="1:12" x14ac:dyDescent="0.25">
      <c r="C320" t="s">
        <v>702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</row>
    <row r="321" spans="1:12" x14ac:dyDescent="0.25">
      <c r="C321" t="s">
        <v>703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</row>
    <row r="322" spans="1:12" x14ac:dyDescent="0.25">
      <c r="C322" t="s">
        <v>704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</row>
    <row r="323" spans="1:12" x14ac:dyDescent="0.25">
      <c r="B323" t="s">
        <v>705</v>
      </c>
    </row>
    <row r="324" spans="1:12" x14ac:dyDescent="0.25">
      <c r="A324" t="s">
        <v>706</v>
      </c>
    </row>
    <row r="325" spans="1:12" x14ac:dyDescent="0.25">
      <c r="C325" t="s">
        <v>707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</row>
    <row r="326" spans="1:12" x14ac:dyDescent="0.25">
      <c r="C326" t="s">
        <v>708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</row>
    <row r="327" spans="1:12" x14ac:dyDescent="0.25">
      <c r="C327" t="s">
        <v>709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</row>
    <row r="328" spans="1:12" x14ac:dyDescent="0.25">
      <c r="C328" t="s">
        <v>710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</row>
    <row r="329" spans="1:12" x14ac:dyDescent="0.25">
      <c r="C329" t="s">
        <v>711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</row>
    <row r="330" spans="1:12" x14ac:dyDescent="0.25">
      <c r="A330" t="s">
        <v>712</v>
      </c>
    </row>
    <row r="331" spans="1:12" x14ac:dyDescent="0.25">
      <c r="B331" t="s">
        <v>713</v>
      </c>
    </row>
    <row r="332" spans="1:12" x14ac:dyDescent="0.25">
      <c r="C332" t="s">
        <v>714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</row>
    <row r="333" spans="1:12" x14ac:dyDescent="0.25">
      <c r="C333" t="s">
        <v>715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</row>
    <row r="334" spans="1:12" x14ac:dyDescent="0.25">
      <c r="C334" t="s">
        <v>716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</row>
    <row r="335" spans="1:12" x14ac:dyDescent="0.25">
      <c r="B335" t="s">
        <v>717</v>
      </c>
    </row>
    <row r="336" spans="1:12" x14ac:dyDescent="0.25">
      <c r="C336" t="s">
        <v>718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</row>
    <row r="337" spans="1:12" x14ac:dyDescent="0.25">
      <c r="C337" t="s">
        <v>719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</row>
    <row r="338" spans="1:12" x14ac:dyDescent="0.25">
      <c r="C338" t="s">
        <v>720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</row>
    <row r="339" spans="1:12" x14ac:dyDescent="0.25">
      <c r="B339" t="s">
        <v>721</v>
      </c>
    </row>
    <row r="340" spans="1:12" x14ac:dyDescent="0.25">
      <c r="C340" t="s">
        <v>722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</row>
    <row r="341" spans="1:12" x14ac:dyDescent="0.25">
      <c r="C341" t="s">
        <v>723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</row>
    <row r="342" spans="1:12" x14ac:dyDescent="0.25">
      <c r="C342" t="s">
        <v>724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</row>
    <row r="343" spans="1:12" x14ac:dyDescent="0.25">
      <c r="B343" t="s">
        <v>725</v>
      </c>
    </row>
    <row r="344" spans="1:12" x14ac:dyDescent="0.25">
      <c r="C344" t="s">
        <v>726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</row>
    <row r="345" spans="1:12" x14ac:dyDescent="0.25">
      <c r="C345" t="s">
        <v>727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</row>
    <row r="346" spans="1:12" x14ac:dyDescent="0.25">
      <c r="C346" t="s">
        <v>728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</row>
    <row r="347" spans="1:12" x14ac:dyDescent="0.25">
      <c r="B347" t="s">
        <v>729</v>
      </c>
    </row>
    <row r="348" spans="1:12" x14ac:dyDescent="0.25">
      <c r="C348" t="s">
        <v>730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</row>
    <row r="349" spans="1:12" x14ac:dyDescent="0.25">
      <c r="A349" t="s">
        <v>731</v>
      </c>
    </row>
    <row r="350" spans="1:12" x14ac:dyDescent="0.25">
      <c r="C350" t="s">
        <v>732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</row>
    <row r="351" spans="1:12" x14ac:dyDescent="0.25">
      <c r="C351" t="s">
        <v>733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</row>
    <row r="352" spans="1:12" x14ac:dyDescent="0.25">
      <c r="C352" t="s">
        <v>734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</row>
    <row r="353" spans="1:12" x14ac:dyDescent="0.25">
      <c r="C353" t="s">
        <v>735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</row>
    <row r="354" spans="1:12" x14ac:dyDescent="0.25">
      <c r="C354" t="s">
        <v>736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</row>
    <row r="355" spans="1:12" x14ac:dyDescent="0.25">
      <c r="C355" t="s">
        <v>737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</row>
    <row r="356" spans="1:12" x14ac:dyDescent="0.25">
      <c r="C356" t="s">
        <v>738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</row>
    <row r="357" spans="1:12" x14ac:dyDescent="0.25">
      <c r="B357" t="s">
        <v>739</v>
      </c>
    </row>
    <row r="358" spans="1:12" x14ac:dyDescent="0.25">
      <c r="C358" t="s">
        <v>740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</row>
    <row r="359" spans="1:12" x14ac:dyDescent="0.25">
      <c r="C359" t="s">
        <v>741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</row>
    <row r="360" spans="1:12" x14ac:dyDescent="0.25">
      <c r="A360" t="s">
        <v>148</v>
      </c>
    </row>
    <row r="361" spans="1:12" x14ac:dyDescent="0.25">
      <c r="B361" t="s">
        <v>149</v>
      </c>
    </row>
    <row r="362" spans="1:12" x14ac:dyDescent="0.25">
      <c r="C362" t="s">
        <v>150</v>
      </c>
      <c r="D362" s="75">
        <v>163158.70000000001</v>
      </c>
      <c r="E362" s="75">
        <v>-163158.70000000001</v>
      </c>
      <c r="F362">
        <v>0</v>
      </c>
      <c r="G362">
        <v>0</v>
      </c>
      <c r="H362">
        <v>0</v>
      </c>
      <c r="I362">
        <v>0</v>
      </c>
      <c r="J362">
        <v>62.58</v>
      </c>
      <c r="K362">
        <v>-62.58</v>
      </c>
      <c r="L362" s="75">
        <v>43488.06</v>
      </c>
    </row>
    <row r="363" spans="1:12" x14ac:dyDescent="0.25">
      <c r="A363" t="s">
        <v>742</v>
      </c>
    </row>
    <row r="364" spans="1:12" x14ac:dyDescent="0.25">
      <c r="C364" t="s">
        <v>743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</row>
    <row r="365" spans="1:12" x14ac:dyDescent="0.25">
      <c r="C365" t="s">
        <v>744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</row>
    <row r="366" spans="1:12" x14ac:dyDescent="0.25">
      <c r="B366" t="s">
        <v>745</v>
      </c>
    </row>
    <row r="367" spans="1:12" x14ac:dyDescent="0.25">
      <c r="A367" t="s">
        <v>746</v>
      </c>
    </row>
    <row r="368" spans="1:12" x14ac:dyDescent="0.25">
      <c r="C368" t="s">
        <v>747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</row>
    <row r="369" spans="2:12" x14ac:dyDescent="0.25">
      <c r="C369" t="s">
        <v>748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</row>
    <row r="370" spans="2:12" x14ac:dyDescent="0.25">
      <c r="C370" t="s">
        <v>749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</row>
    <row r="371" spans="2:12" x14ac:dyDescent="0.25">
      <c r="C371" t="s">
        <v>750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</row>
    <row r="372" spans="2:12" x14ac:dyDescent="0.25">
      <c r="B372" t="s">
        <v>751</v>
      </c>
    </row>
    <row r="373" spans="2:12" x14ac:dyDescent="0.25">
      <c r="C373" t="s">
        <v>752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</row>
    <row r="374" spans="2:12" x14ac:dyDescent="0.25">
      <c r="C374" t="s">
        <v>753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</row>
    <row r="375" spans="2:12" x14ac:dyDescent="0.25">
      <c r="B375" t="s">
        <v>754</v>
      </c>
    </row>
    <row r="376" spans="2:12" x14ac:dyDescent="0.25">
      <c r="C376" t="s">
        <v>755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</row>
    <row r="377" spans="2:12" x14ac:dyDescent="0.25">
      <c r="C377" t="s">
        <v>756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</row>
    <row r="378" spans="2:12" x14ac:dyDescent="0.25">
      <c r="C378" t="s">
        <v>757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</row>
    <row r="379" spans="2:12" x14ac:dyDescent="0.25">
      <c r="C379" t="s">
        <v>758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</row>
    <row r="380" spans="2:12" x14ac:dyDescent="0.25">
      <c r="C380" t="s">
        <v>759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</row>
    <row r="381" spans="2:12" x14ac:dyDescent="0.25">
      <c r="C381" t="s">
        <v>760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</row>
    <row r="382" spans="2:12" x14ac:dyDescent="0.25">
      <c r="B382" t="s">
        <v>761</v>
      </c>
    </row>
    <row r="383" spans="2:12" x14ac:dyDescent="0.25">
      <c r="C383" t="s">
        <v>762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</row>
    <row r="384" spans="2:12" x14ac:dyDescent="0.25">
      <c r="C384" t="s">
        <v>763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</row>
    <row r="385" spans="1:12" x14ac:dyDescent="0.25">
      <c r="B385" t="s">
        <v>764</v>
      </c>
    </row>
    <row r="386" spans="1:12" x14ac:dyDescent="0.25">
      <c r="C386" t="s">
        <v>765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</row>
    <row r="387" spans="1:12" x14ac:dyDescent="0.25">
      <c r="C387" t="s">
        <v>766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</row>
    <row r="388" spans="1:12" x14ac:dyDescent="0.25">
      <c r="C388" t="s">
        <v>767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</row>
    <row r="389" spans="1:12" x14ac:dyDescent="0.25">
      <c r="C389" t="s">
        <v>768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</row>
    <row r="390" spans="1:12" x14ac:dyDescent="0.25">
      <c r="A390" t="s">
        <v>769</v>
      </c>
    </row>
    <row r="391" spans="1:12" x14ac:dyDescent="0.25">
      <c r="B391" t="s">
        <v>770</v>
      </c>
    </row>
    <row r="392" spans="1:12" x14ac:dyDescent="0.25">
      <c r="C392" t="s">
        <v>771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</row>
    <row r="393" spans="1:12" x14ac:dyDescent="0.25">
      <c r="C393" t="s">
        <v>772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</row>
    <row r="394" spans="1:12" x14ac:dyDescent="0.25">
      <c r="B394" t="s">
        <v>773</v>
      </c>
    </row>
    <row r="395" spans="1:12" x14ac:dyDescent="0.25">
      <c r="C395" t="s">
        <v>774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</row>
    <row r="396" spans="1:12" x14ac:dyDescent="0.25">
      <c r="B396" t="s">
        <v>775</v>
      </c>
    </row>
    <row r="397" spans="1:12" x14ac:dyDescent="0.25">
      <c r="C397" t="s">
        <v>776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</row>
    <row r="398" spans="1:12" x14ac:dyDescent="0.25">
      <c r="C398" t="s">
        <v>777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</row>
    <row r="399" spans="1:12" x14ac:dyDescent="0.25">
      <c r="A399" t="s">
        <v>316</v>
      </c>
    </row>
    <row r="400" spans="1:12" x14ac:dyDescent="0.25">
      <c r="B400" t="s">
        <v>778</v>
      </c>
    </row>
    <row r="401" spans="2:12" x14ac:dyDescent="0.25">
      <c r="C401" t="s">
        <v>779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</row>
    <row r="402" spans="2:12" x14ac:dyDescent="0.25">
      <c r="C402" t="s">
        <v>780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</row>
    <row r="403" spans="2:12" x14ac:dyDescent="0.25">
      <c r="C403" t="s">
        <v>781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</row>
    <row r="404" spans="2:12" x14ac:dyDescent="0.25">
      <c r="B404" t="s">
        <v>782</v>
      </c>
    </row>
    <row r="405" spans="2:12" x14ac:dyDescent="0.25">
      <c r="C405" t="s">
        <v>783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</row>
    <row r="406" spans="2:12" x14ac:dyDescent="0.25">
      <c r="C406" t="s">
        <v>784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</row>
    <row r="407" spans="2:12" x14ac:dyDescent="0.25">
      <c r="B407" t="s">
        <v>785</v>
      </c>
    </row>
    <row r="408" spans="2:12" x14ac:dyDescent="0.25">
      <c r="C408" t="s">
        <v>786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</row>
    <row r="409" spans="2:12" x14ac:dyDescent="0.25">
      <c r="C409" t="s">
        <v>787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</row>
    <row r="410" spans="2:12" x14ac:dyDescent="0.25">
      <c r="C410" t="s">
        <v>788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</row>
    <row r="411" spans="2:12" x14ac:dyDescent="0.25">
      <c r="B411" t="s">
        <v>789</v>
      </c>
    </row>
    <row r="412" spans="2:12" x14ac:dyDescent="0.25">
      <c r="C412" t="s">
        <v>790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</row>
    <row r="413" spans="2:12" x14ac:dyDescent="0.25">
      <c r="C413" t="s">
        <v>791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</row>
    <row r="414" spans="2:12" x14ac:dyDescent="0.25">
      <c r="C414" t="s">
        <v>792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</row>
    <row r="415" spans="2:12" x14ac:dyDescent="0.25">
      <c r="C415" t="s">
        <v>793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</row>
    <row r="416" spans="2:12" x14ac:dyDescent="0.25">
      <c r="C416" t="s">
        <v>794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</row>
    <row r="417" spans="2:12" x14ac:dyDescent="0.25">
      <c r="C417" t="s">
        <v>795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</row>
    <row r="418" spans="2:12" x14ac:dyDescent="0.25">
      <c r="C418" t="s">
        <v>796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</row>
    <row r="419" spans="2:12" x14ac:dyDescent="0.25">
      <c r="C419" t="s">
        <v>797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</row>
    <row r="420" spans="2:12" x14ac:dyDescent="0.25">
      <c r="C420" t="s">
        <v>798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</row>
    <row r="421" spans="2:12" x14ac:dyDescent="0.25">
      <c r="C421" t="s">
        <v>799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</row>
    <row r="422" spans="2:12" x14ac:dyDescent="0.25">
      <c r="C422" t="s">
        <v>800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</row>
    <row r="423" spans="2:12" x14ac:dyDescent="0.25">
      <c r="B423" t="s">
        <v>801</v>
      </c>
    </row>
    <row r="424" spans="2:12" x14ac:dyDescent="0.25">
      <c r="C424" t="s">
        <v>802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</row>
    <row r="425" spans="2:12" x14ac:dyDescent="0.25">
      <c r="C425" t="s">
        <v>803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</row>
    <row r="426" spans="2:12" x14ac:dyDescent="0.25">
      <c r="C426" t="s">
        <v>804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</row>
    <row r="427" spans="2:12" x14ac:dyDescent="0.25">
      <c r="B427" t="s">
        <v>805</v>
      </c>
    </row>
    <row r="428" spans="2:12" x14ac:dyDescent="0.25">
      <c r="C428" t="s">
        <v>806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</row>
    <row r="429" spans="2:12" x14ac:dyDescent="0.25">
      <c r="C429" t="s">
        <v>807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</row>
    <row r="430" spans="2:12" x14ac:dyDescent="0.25">
      <c r="C430" t="s">
        <v>808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</row>
    <row r="431" spans="2:12" x14ac:dyDescent="0.25">
      <c r="B431" t="s">
        <v>151</v>
      </c>
    </row>
    <row r="432" spans="2:12" x14ac:dyDescent="0.25">
      <c r="C432" t="s">
        <v>152</v>
      </c>
      <c r="D432" s="75">
        <v>-20152</v>
      </c>
      <c r="E432" s="75">
        <v>-20152</v>
      </c>
      <c r="F432" s="75">
        <v>-20152</v>
      </c>
      <c r="G432" s="75">
        <v>-20152</v>
      </c>
      <c r="H432" s="75">
        <v>-20152</v>
      </c>
      <c r="I432" s="75">
        <v>-20152</v>
      </c>
      <c r="J432" s="75">
        <v>-20152</v>
      </c>
      <c r="K432" s="75">
        <v>-20152</v>
      </c>
      <c r="L432" s="75">
        <v>-20152</v>
      </c>
    </row>
    <row r="433" spans="1:12" x14ac:dyDescent="0.25">
      <c r="C433" t="s">
        <v>251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</row>
    <row r="434" spans="1:12" x14ac:dyDescent="0.25">
      <c r="C434" t="s">
        <v>153</v>
      </c>
      <c r="D434" s="75">
        <v>-6736</v>
      </c>
      <c r="E434" s="75">
        <v>-6736</v>
      </c>
      <c r="F434" s="75">
        <v>-6736</v>
      </c>
      <c r="G434" s="75">
        <v>-6736</v>
      </c>
      <c r="H434" s="75">
        <v>-6736</v>
      </c>
      <c r="I434" s="75">
        <v>-6736</v>
      </c>
      <c r="J434" s="75">
        <v>-6736</v>
      </c>
      <c r="K434" s="75">
        <v>-6736</v>
      </c>
      <c r="L434" s="75">
        <v>-6736</v>
      </c>
    </row>
    <row r="435" spans="1:12" x14ac:dyDescent="0.25">
      <c r="C435" t="s">
        <v>809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</row>
    <row r="436" spans="1:12" x14ac:dyDescent="0.25">
      <c r="C436" t="s">
        <v>810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</row>
    <row r="437" spans="1:12" x14ac:dyDescent="0.25">
      <c r="C437" t="s">
        <v>811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</row>
    <row r="438" spans="1:12" x14ac:dyDescent="0.25">
      <c r="C438" t="s">
        <v>812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</row>
    <row r="439" spans="1:12" x14ac:dyDescent="0.25">
      <c r="C439" t="s">
        <v>813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</row>
    <row r="440" spans="1:12" x14ac:dyDescent="0.25">
      <c r="C440" t="s">
        <v>814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</row>
    <row r="441" spans="1:12" x14ac:dyDescent="0.25">
      <c r="A441" t="s">
        <v>154</v>
      </c>
    </row>
    <row r="442" spans="1:12" x14ac:dyDescent="0.25">
      <c r="B442" t="s">
        <v>155</v>
      </c>
    </row>
    <row r="443" spans="1:12" x14ac:dyDescent="0.25">
      <c r="A443" t="s">
        <v>815</v>
      </c>
    </row>
    <row r="444" spans="1:12" x14ac:dyDescent="0.25">
      <c r="C444" t="s">
        <v>816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</row>
    <row r="445" spans="1:12" x14ac:dyDescent="0.25">
      <c r="C445" t="s">
        <v>817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</row>
    <row r="446" spans="1:12" x14ac:dyDescent="0.25">
      <c r="A446" t="s">
        <v>156</v>
      </c>
    </row>
    <row r="447" spans="1:12" x14ac:dyDescent="0.25">
      <c r="C447" t="s">
        <v>157</v>
      </c>
      <c r="D447" s="75">
        <v>-57101.96</v>
      </c>
      <c r="E447">
        <v>479.65</v>
      </c>
      <c r="F447" s="75">
        <v>7573.66</v>
      </c>
      <c r="G447" s="75">
        <v>3296.49</v>
      </c>
      <c r="H447" s="75">
        <v>10673.56</v>
      </c>
      <c r="I447" s="75">
        <v>12902.09</v>
      </c>
      <c r="J447" s="75">
        <v>13420.54</v>
      </c>
      <c r="K447" s="75">
        <v>4927.5200000000004</v>
      </c>
      <c r="L447" s="75">
        <v>1707.67</v>
      </c>
    </row>
    <row r="448" spans="1:12" x14ac:dyDescent="0.25">
      <c r="C448" t="s">
        <v>818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</row>
    <row r="449" spans="1:12" x14ac:dyDescent="0.25">
      <c r="C449" t="s">
        <v>819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</row>
    <row r="450" spans="1:12" x14ac:dyDescent="0.25">
      <c r="C450" t="s">
        <v>820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</row>
    <row r="451" spans="1:12" x14ac:dyDescent="0.25">
      <c r="C451" t="s">
        <v>821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</row>
    <row r="452" spans="1:12" x14ac:dyDescent="0.25">
      <c r="C452" t="s">
        <v>822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</row>
    <row r="453" spans="1:12" x14ac:dyDescent="0.25">
      <c r="C453" t="s">
        <v>823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</row>
    <row r="454" spans="1:12" x14ac:dyDescent="0.25">
      <c r="B454" t="s">
        <v>824</v>
      </c>
    </row>
    <row r="455" spans="1:12" x14ac:dyDescent="0.25">
      <c r="A455" t="s">
        <v>825</v>
      </c>
    </row>
    <row r="456" spans="1:12" x14ac:dyDescent="0.25">
      <c r="C456" t="s">
        <v>826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</row>
    <row r="457" spans="1:12" x14ac:dyDescent="0.25">
      <c r="C457" t="s">
        <v>827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</row>
    <row r="458" spans="1:12" x14ac:dyDescent="0.25">
      <c r="C458" t="s">
        <v>828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</row>
    <row r="459" spans="1:12" x14ac:dyDescent="0.25">
      <c r="C459" t="s">
        <v>829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</row>
    <row r="460" spans="1:12" x14ac:dyDescent="0.25">
      <c r="C460" t="s">
        <v>830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</row>
    <row r="461" spans="1:12" x14ac:dyDescent="0.25">
      <c r="A461" t="s">
        <v>831</v>
      </c>
    </row>
    <row r="462" spans="1:12" x14ac:dyDescent="0.25">
      <c r="C462" t="s">
        <v>832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</row>
    <row r="463" spans="1:12" x14ac:dyDescent="0.25">
      <c r="C463" t="s">
        <v>833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</row>
    <row r="464" spans="1:12" x14ac:dyDescent="0.25">
      <c r="B464" t="s">
        <v>834</v>
      </c>
    </row>
    <row r="465" spans="1:12" x14ac:dyDescent="0.25">
      <c r="C465" t="s">
        <v>835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</row>
    <row r="466" spans="1:12" x14ac:dyDescent="0.25">
      <c r="A466" t="s">
        <v>836</v>
      </c>
    </row>
    <row r="467" spans="1:12" x14ac:dyDescent="0.25">
      <c r="C467" t="s">
        <v>837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</row>
    <row r="468" spans="1:12" x14ac:dyDescent="0.25">
      <c r="C468" t="s">
        <v>838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</row>
    <row r="469" spans="1:12" x14ac:dyDescent="0.25">
      <c r="C469" t="s">
        <v>839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</row>
    <row r="470" spans="1:12" x14ac:dyDescent="0.25">
      <c r="C470" t="s">
        <v>840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</row>
    <row r="471" spans="1:12" x14ac:dyDescent="0.25">
      <c r="C471" t="s">
        <v>841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</row>
    <row r="472" spans="1:12" x14ac:dyDescent="0.25">
      <c r="A472" t="s">
        <v>842</v>
      </c>
    </row>
    <row r="473" spans="1:12" x14ac:dyDescent="0.25">
      <c r="C473" t="s">
        <v>843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</row>
    <row r="474" spans="1:12" x14ac:dyDescent="0.25">
      <c r="C474" t="s">
        <v>844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</row>
    <row r="475" spans="1:12" x14ac:dyDescent="0.25">
      <c r="C475" t="s">
        <v>845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</row>
    <row r="476" spans="1:12" x14ac:dyDescent="0.25">
      <c r="A476" t="s">
        <v>846</v>
      </c>
    </row>
    <row r="477" spans="1:12" x14ac:dyDescent="0.25">
      <c r="C477" t="s">
        <v>847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</row>
    <row r="478" spans="1:12" x14ac:dyDescent="0.25">
      <c r="C478" t="s">
        <v>848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</row>
    <row r="479" spans="1:12" x14ac:dyDescent="0.25">
      <c r="C479" t="s">
        <v>849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</row>
    <row r="480" spans="1:12" x14ac:dyDescent="0.25">
      <c r="C480" t="s">
        <v>850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</row>
    <row r="481" spans="1:12" x14ac:dyDescent="0.25">
      <c r="C481" t="s">
        <v>851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</row>
    <row r="482" spans="1:12" x14ac:dyDescent="0.25">
      <c r="C482" t="s">
        <v>852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</row>
    <row r="483" spans="1:12" x14ac:dyDescent="0.25">
      <c r="B483" t="s">
        <v>853</v>
      </c>
    </row>
    <row r="484" spans="1:12" x14ac:dyDescent="0.25">
      <c r="C484" t="s">
        <v>854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</row>
    <row r="485" spans="1:12" x14ac:dyDescent="0.25">
      <c r="C485" t="s">
        <v>855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</row>
    <row r="486" spans="1:12" x14ac:dyDescent="0.25">
      <c r="C486" t="s">
        <v>856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</row>
    <row r="487" spans="1:12" x14ac:dyDescent="0.25">
      <c r="B487" t="s">
        <v>857</v>
      </c>
    </row>
    <row r="488" spans="1:12" x14ac:dyDescent="0.25">
      <c r="C488" t="s">
        <v>858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</row>
    <row r="489" spans="1:12" x14ac:dyDescent="0.25">
      <c r="B489" t="s">
        <v>859</v>
      </c>
    </row>
    <row r="490" spans="1:12" x14ac:dyDescent="0.25">
      <c r="A490" t="s">
        <v>860</v>
      </c>
    </row>
    <row r="491" spans="1:12" x14ac:dyDescent="0.25">
      <c r="C491" t="s">
        <v>861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</row>
    <row r="492" spans="1:12" x14ac:dyDescent="0.25">
      <c r="C492" t="s">
        <v>862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</row>
    <row r="493" spans="1:12" x14ac:dyDescent="0.25">
      <c r="C493" t="s">
        <v>863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</row>
    <row r="494" spans="1:12" x14ac:dyDescent="0.25">
      <c r="A494" t="s">
        <v>864</v>
      </c>
    </row>
    <row r="495" spans="1:12" x14ac:dyDescent="0.25">
      <c r="C495" t="s">
        <v>865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</row>
    <row r="496" spans="1:12" x14ac:dyDescent="0.25">
      <c r="C496" t="s">
        <v>866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</row>
    <row r="497" spans="1:12" x14ac:dyDescent="0.25">
      <c r="C497" t="s">
        <v>867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</row>
    <row r="498" spans="1:12" x14ac:dyDescent="0.25">
      <c r="C498" t="s">
        <v>868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</row>
    <row r="499" spans="1:12" x14ac:dyDescent="0.25">
      <c r="A499" t="s">
        <v>869</v>
      </c>
    </row>
    <row r="500" spans="1:12" x14ac:dyDescent="0.25">
      <c r="C500" t="s">
        <v>870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</row>
    <row r="501" spans="1:12" x14ac:dyDescent="0.25">
      <c r="C501" t="s">
        <v>871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</row>
    <row r="502" spans="1:12" x14ac:dyDescent="0.25">
      <c r="C502" t="s">
        <v>872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</row>
    <row r="503" spans="1:12" x14ac:dyDescent="0.25">
      <c r="B503" t="s">
        <v>873</v>
      </c>
    </row>
    <row r="504" spans="1:12" x14ac:dyDescent="0.25">
      <c r="A504" t="s">
        <v>874</v>
      </c>
    </row>
    <row r="505" spans="1:12" x14ac:dyDescent="0.25">
      <c r="C505" t="s">
        <v>875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</row>
    <row r="506" spans="1:12" x14ac:dyDescent="0.25">
      <c r="C506" t="s">
        <v>876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</row>
    <row r="507" spans="1:12" x14ac:dyDescent="0.25">
      <c r="C507" t="s">
        <v>877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</row>
    <row r="508" spans="1:12" x14ac:dyDescent="0.25">
      <c r="C508" t="s">
        <v>878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</row>
    <row r="509" spans="1:12" x14ac:dyDescent="0.25">
      <c r="C509" t="s">
        <v>879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</row>
    <row r="510" spans="1:12" x14ac:dyDescent="0.25">
      <c r="A510" t="s">
        <v>880</v>
      </c>
    </row>
    <row r="511" spans="1:12" x14ac:dyDescent="0.25">
      <c r="B511" t="s">
        <v>881</v>
      </c>
    </row>
    <row r="512" spans="1:12" x14ac:dyDescent="0.25">
      <c r="C512" t="s">
        <v>882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</row>
    <row r="513" spans="1:12" x14ac:dyDescent="0.25">
      <c r="C513" t="s">
        <v>883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</row>
    <row r="514" spans="1:12" x14ac:dyDescent="0.25">
      <c r="B514" t="s">
        <v>884</v>
      </c>
    </row>
    <row r="515" spans="1:12" x14ac:dyDescent="0.25">
      <c r="C515" t="s">
        <v>885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</row>
    <row r="516" spans="1:12" x14ac:dyDescent="0.25">
      <c r="C516" t="s">
        <v>886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</row>
    <row r="517" spans="1:12" x14ac:dyDescent="0.25">
      <c r="A517" t="s">
        <v>317</v>
      </c>
    </row>
    <row r="518" spans="1:12" x14ac:dyDescent="0.25">
      <c r="A518" t="s">
        <v>887</v>
      </c>
    </row>
    <row r="519" spans="1:12" x14ac:dyDescent="0.25">
      <c r="A519" t="s">
        <v>888</v>
      </c>
    </row>
    <row r="520" spans="1:12" x14ac:dyDescent="0.25">
      <c r="B520" t="s">
        <v>889</v>
      </c>
    </row>
    <row r="521" spans="1:12" x14ac:dyDescent="0.25">
      <c r="C521" t="s">
        <v>890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</row>
    <row r="522" spans="1:12" x14ac:dyDescent="0.25">
      <c r="C522" t="s">
        <v>891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</row>
    <row r="523" spans="1:12" x14ac:dyDescent="0.25">
      <c r="C523" t="s">
        <v>892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</row>
    <row r="524" spans="1:12" x14ac:dyDescent="0.25">
      <c r="C524" t="s">
        <v>893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</row>
    <row r="525" spans="1:12" x14ac:dyDescent="0.25">
      <c r="B525" t="s">
        <v>894</v>
      </c>
    </row>
    <row r="526" spans="1:12" x14ac:dyDescent="0.25">
      <c r="C526" t="s">
        <v>895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</row>
    <row r="527" spans="1:12" x14ac:dyDescent="0.25">
      <c r="C527" t="s">
        <v>896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</row>
    <row r="528" spans="1:12" x14ac:dyDescent="0.25">
      <c r="C528" t="s">
        <v>897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</row>
    <row r="529" spans="1:12" x14ac:dyDescent="0.25">
      <c r="C529" t="s">
        <v>898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</row>
    <row r="530" spans="1:12" x14ac:dyDescent="0.25">
      <c r="C530" t="s">
        <v>899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</row>
    <row r="531" spans="1:12" x14ac:dyDescent="0.25">
      <c r="C531" t="s">
        <v>900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</row>
    <row r="532" spans="1:12" x14ac:dyDescent="0.25">
      <c r="C532" t="s">
        <v>901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</row>
    <row r="533" spans="1:12" x14ac:dyDescent="0.25">
      <c r="B533" t="s">
        <v>902</v>
      </c>
    </row>
    <row r="534" spans="1:12" x14ac:dyDescent="0.25">
      <c r="C534" t="s">
        <v>903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</row>
    <row r="535" spans="1:12" x14ac:dyDescent="0.25">
      <c r="C535" t="s">
        <v>904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</row>
    <row r="536" spans="1:12" x14ac:dyDescent="0.25">
      <c r="C536" t="s">
        <v>905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</row>
    <row r="537" spans="1:12" x14ac:dyDescent="0.25">
      <c r="C537" t="s">
        <v>906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</row>
    <row r="538" spans="1:12" x14ac:dyDescent="0.25">
      <c r="B538" t="s">
        <v>907</v>
      </c>
    </row>
    <row r="539" spans="1:12" x14ac:dyDescent="0.25">
      <c r="A539" t="s">
        <v>908</v>
      </c>
    </row>
    <row r="540" spans="1:12" x14ac:dyDescent="0.25">
      <c r="C540" t="s">
        <v>909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</row>
    <row r="541" spans="1:12" x14ac:dyDescent="0.25">
      <c r="C541" t="s">
        <v>910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</row>
    <row r="542" spans="1:12" x14ac:dyDescent="0.25">
      <c r="C542" t="s">
        <v>911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</row>
    <row r="543" spans="1:12" x14ac:dyDescent="0.25">
      <c r="C543" t="s">
        <v>912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</row>
    <row r="544" spans="1:12" x14ac:dyDescent="0.25">
      <c r="A544" t="s">
        <v>913</v>
      </c>
    </row>
    <row r="545" spans="1:12" x14ac:dyDescent="0.25">
      <c r="C545" t="s">
        <v>914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</row>
    <row r="546" spans="1:12" x14ac:dyDescent="0.25">
      <c r="C546" t="s">
        <v>915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</row>
    <row r="547" spans="1:12" x14ac:dyDescent="0.25">
      <c r="C547" t="s">
        <v>916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</row>
    <row r="548" spans="1:12" x14ac:dyDescent="0.25">
      <c r="C548" t="s">
        <v>917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</row>
    <row r="549" spans="1:12" x14ac:dyDescent="0.25">
      <c r="A549" t="s">
        <v>918</v>
      </c>
    </row>
    <row r="550" spans="1:12" x14ac:dyDescent="0.25">
      <c r="B550" t="s">
        <v>919</v>
      </c>
    </row>
    <row r="551" spans="1:12" x14ac:dyDescent="0.25">
      <c r="A551" t="s">
        <v>920</v>
      </c>
    </row>
    <row r="552" spans="1:12" x14ac:dyDescent="0.25">
      <c r="C552" t="s">
        <v>921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</row>
    <row r="553" spans="1:12" x14ac:dyDescent="0.25">
      <c r="C553" t="s">
        <v>922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</row>
    <row r="554" spans="1:12" x14ac:dyDescent="0.25">
      <c r="C554" t="s">
        <v>923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</row>
    <row r="555" spans="1:12" x14ac:dyDescent="0.25">
      <c r="C555" t="s">
        <v>924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</row>
    <row r="556" spans="1:12" x14ac:dyDescent="0.25">
      <c r="C556" t="s">
        <v>925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</row>
    <row r="557" spans="1:12" x14ac:dyDescent="0.25">
      <c r="C557" t="s">
        <v>926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</row>
    <row r="558" spans="1:12" x14ac:dyDescent="0.25">
      <c r="C558" t="s">
        <v>927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</row>
    <row r="559" spans="1:12" x14ac:dyDescent="0.25">
      <c r="C559" t="s">
        <v>928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</row>
    <row r="560" spans="1:12" x14ac:dyDescent="0.25">
      <c r="C560" t="s">
        <v>929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</row>
    <row r="561" spans="1:12" x14ac:dyDescent="0.25">
      <c r="A561" t="s">
        <v>930</v>
      </c>
    </row>
    <row r="562" spans="1:12" x14ac:dyDescent="0.25">
      <c r="C562" t="s">
        <v>931</v>
      </c>
      <c r="D562">
        <v>0</v>
      </c>
      <c r="E562">
        <v>0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</row>
    <row r="563" spans="1:12" x14ac:dyDescent="0.25">
      <c r="C563" t="s">
        <v>932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</row>
    <row r="564" spans="1:12" x14ac:dyDescent="0.25">
      <c r="C564" t="s">
        <v>933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</row>
    <row r="565" spans="1:12" x14ac:dyDescent="0.25">
      <c r="C565" t="s">
        <v>934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</row>
    <row r="566" spans="1:12" x14ac:dyDescent="0.25">
      <c r="C566" t="s">
        <v>935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</row>
    <row r="567" spans="1:12" x14ac:dyDescent="0.25">
      <c r="C567" t="s">
        <v>936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</row>
    <row r="568" spans="1:12" x14ac:dyDescent="0.25">
      <c r="C568" t="s">
        <v>937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</row>
    <row r="569" spans="1:12" x14ac:dyDescent="0.25">
      <c r="C569" t="s">
        <v>938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</row>
    <row r="570" spans="1:12" x14ac:dyDescent="0.25">
      <c r="C570" t="s">
        <v>939</v>
      </c>
      <c r="D570">
        <v>0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</row>
    <row r="571" spans="1:12" x14ac:dyDescent="0.25">
      <c r="A571" t="s">
        <v>940</v>
      </c>
    </row>
    <row r="572" spans="1:12" x14ac:dyDescent="0.25">
      <c r="C572" t="s">
        <v>941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</row>
    <row r="573" spans="1:12" x14ac:dyDescent="0.25">
      <c r="C573" t="s">
        <v>942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</row>
    <row r="574" spans="1:12" x14ac:dyDescent="0.25">
      <c r="C574" t="s">
        <v>943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</row>
    <row r="575" spans="1:12" x14ac:dyDescent="0.25">
      <c r="C575" t="s">
        <v>944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</row>
    <row r="576" spans="1:12" x14ac:dyDescent="0.25">
      <c r="C576" t="s">
        <v>945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</row>
    <row r="577" spans="1:12" x14ac:dyDescent="0.25">
      <c r="A577" t="s">
        <v>946</v>
      </c>
    </row>
    <row r="578" spans="1:12" x14ac:dyDescent="0.25">
      <c r="C578" t="s">
        <v>947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</row>
    <row r="579" spans="1:12" x14ac:dyDescent="0.25">
      <c r="C579" t="s">
        <v>948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</row>
    <row r="580" spans="1:12" x14ac:dyDescent="0.25">
      <c r="C580" t="s">
        <v>949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</row>
    <row r="581" spans="1:12" x14ac:dyDescent="0.25">
      <c r="C581" t="s">
        <v>950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</row>
    <row r="582" spans="1:12" x14ac:dyDescent="0.25">
      <c r="C582" t="s">
        <v>951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</row>
    <row r="583" spans="1:12" x14ac:dyDescent="0.25">
      <c r="C583" t="s">
        <v>952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</row>
    <row r="584" spans="1:12" x14ac:dyDescent="0.25">
      <c r="C584" t="s">
        <v>953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</row>
    <row r="585" spans="1:12" x14ac:dyDescent="0.25">
      <c r="C585" t="s">
        <v>954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</row>
    <row r="586" spans="1:12" x14ac:dyDescent="0.25">
      <c r="C586" t="s">
        <v>955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</row>
    <row r="587" spans="1:12" x14ac:dyDescent="0.25">
      <c r="C587" t="s">
        <v>956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</row>
    <row r="588" spans="1:12" x14ac:dyDescent="0.25">
      <c r="C588" t="s">
        <v>957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</row>
    <row r="589" spans="1:12" x14ac:dyDescent="0.25">
      <c r="A589" t="s">
        <v>958</v>
      </c>
    </row>
    <row r="590" spans="1:12" x14ac:dyDescent="0.25">
      <c r="C590" t="s">
        <v>959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</row>
    <row r="591" spans="1:12" x14ac:dyDescent="0.25">
      <c r="C591" t="s">
        <v>960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</row>
    <row r="592" spans="1:12" x14ac:dyDescent="0.25">
      <c r="C592" t="s">
        <v>961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</row>
    <row r="593" spans="1:12" x14ac:dyDescent="0.25">
      <c r="C593" t="s">
        <v>962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</row>
    <row r="594" spans="1:12" x14ac:dyDescent="0.25">
      <c r="C594" t="s">
        <v>963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</row>
    <row r="595" spans="1:12" x14ac:dyDescent="0.25">
      <c r="C595" t="s">
        <v>964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</row>
    <row r="596" spans="1:12" x14ac:dyDescent="0.25">
      <c r="C596" t="s">
        <v>965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</row>
    <row r="597" spans="1:12" x14ac:dyDescent="0.25">
      <c r="C597" t="s">
        <v>966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</row>
    <row r="598" spans="1:12" x14ac:dyDescent="0.25">
      <c r="C598" t="s">
        <v>967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</row>
    <row r="599" spans="1:12" x14ac:dyDescent="0.25">
      <c r="A599" t="s">
        <v>968</v>
      </c>
    </row>
    <row r="600" spans="1:12" x14ac:dyDescent="0.25">
      <c r="C600" t="s">
        <v>969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</row>
    <row r="601" spans="1:12" x14ac:dyDescent="0.25">
      <c r="C601" t="s">
        <v>970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</row>
    <row r="602" spans="1:12" x14ac:dyDescent="0.25">
      <c r="C602" t="s">
        <v>971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</row>
    <row r="603" spans="1:12" x14ac:dyDescent="0.25">
      <c r="C603" t="s">
        <v>972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</row>
    <row r="604" spans="1:12" x14ac:dyDescent="0.25">
      <c r="C604" t="s">
        <v>973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</row>
    <row r="605" spans="1:12" x14ac:dyDescent="0.25">
      <c r="C605" t="s">
        <v>974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</row>
    <row r="606" spans="1:12" x14ac:dyDescent="0.25">
      <c r="C606" t="s">
        <v>975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</row>
    <row r="607" spans="1:12" x14ac:dyDescent="0.25">
      <c r="C607" t="s">
        <v>976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</row>
    <row r="608" spans="1:12" x14ac:dyDescent="0.25">
      <c r="C608" t="s">
        <v>977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</row>
    <row r="609" spans="1:12" x14ac:dyDescent="0.25">
      <c r="A609" t="s">
        <v>978</v>
      </c>
    </row>
    <row r="610" spans="1:12" x14ac:dyDescent="0.25">
      <c r="C610" t="s">
        <v>979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</row>
    <row r="611" spans="1:12" x14ac:dyDescent="0.25">
      <c r="C611" t="s">
        <v>980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</row>
    <row r="612" spans="1:12" x14ac:dyDescent="0.25">
      <c r="C612" t="s">
        <v>981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</row>
    <row r="613" spans="1:12" x14ac:dyDescent="0.25">
      <c r="C613" t="s">
        <v>982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</row>
    <row r="614" spans="1:12" x14ac:dyDescent="0.25">
      <c r="C614" t="s">
        <v>983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</row>
    <row r="615" spans="1:12" x14ac:dyDescent="0.25">
      <c r="A615" t="s">
        <v>984</v>
      </c>
    </row>
    <row r="616" spans="1:12" x14ac:dyDescent="0.25">
      <c r="C616" t="s">
        <v>985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</row>
    <row r="617" spans="1:12" x14ac:dyDescent="0.25">
      <c r="C617" t="s">
        <v>986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</row>
    <row r="618" spans="1:12" x14ac:dyDescent="0.25">
      <c r="C618" t="s">
        <v>987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</row>
    <row r="619" spans="1:12" x14ac:dyDescent="0.25">
      <c r="C619" t="s">
        <v>988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</row>
    <row r="620" spans="1:12" x14ac:dyDescent="0.25">
      <c r="C620" t="s">
        <v>989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</row>
    <row r="621" spans="1:12" x14ac:dyDescent="0.25">
      <c r="C621" t="s">
        <v>990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</row>
    <row r="622" spans="1:12" x14ac:dyDescent="0.25">
      <c r="C622" t="s">
        <v>991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</row>
    <row r="623" spans="1:12" x14ac:dyDescent="0.25">
      <c r="C623" t="s">
        <v>992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</row>
    <row r="624" spans="1:12" x14ac:dyDescent="0.25">
      <c r="C624" t="s">
        <v>993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</row>
    <row r="625" spans="1:12" x14ac:dyDescent="0.25">
      <c r="A625" t="s">
        <v>994</v>
      </c>
    </row>
    <row r="626" spans="1:12" x14ac:dyDescent="0.25">
      <c r="C626" t="s">
        <v>995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</row>
    <row r="627" spans="1:12" x14ac:dyDescent="0.25">
      <c r="C627" t="s">
        <v>996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</row>
    <row r="628" spans="1:12" x14ac:dyDescent="0.25">
      <c r="C628" t="s">
        <v>997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</row>
    <row r="629" spans="1:12" x14ac:dyDescent="0.25">
      <c r="C629" t="s">
        <v>998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</row>
    <row r="630" spans="1:12" x14ac:dyDescent="0.25">
      <c r="C630" t="s">
        <v>999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</row>
    <row r="631" spans="1:12" x14ac:dyDescent="0.25">
      <c r="C631" t="s">
        <v>1000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</row>
    <row r="632" spans="1:12" x14ac:dyDescent="0.25">
      <c r="C632" t="s">
        <v>1001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</row>
    <row r="633" spans="1:12" x14ac:dyDescent="0.25">
      <c r="C633" t="s">
        <v>1002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</row>
    <row r="634" spans="1:12" x14ac:dyDescent="0.25">
      <c r="C634" t="s">
        <v>1003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</row>
    <row r="635" spans="1:12" x14ac:dyDescent="0.25">
      <c r="A635" t="s">
        <v>1004</v>
      </c>
    </row>
    <row r="636" spans="1:12" x14ac:dyDescent="0.25">
      <c r="C636" t="s">
        <v>1005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</row>
    <row r="637" spans="1:12" x14ac:dyDescent="0.25">
      <c r="B637" t="s">
        <v>318</v>
      </c>
    </row>
    <row r="638" spans="1:12" x14ac:dyDescent="0.25">
      <c r="C638" t="s">
        <v>319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</row>
    <row r="639" spans="1:12" x14ac:dyDescent="0.25">
      <c r="C639" t="s">
        <v>320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</row>
    <row r="640" spans="1:12" x14ac:dyDescent="0.25">
      <c r="C640" t="s">
        <v>321</v>
      </c>
      <c r="D640">
        <v>0</v>
      </c>
      <c r="E640">
        <v>0</v>
      </c>
      <c r="F640" s="75">
        <v>-113750.43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</row>
    <row r="641" spans="1:12" x14ac:dyDescent="0.25">
      <c r="C641" t="s">
        <v>322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</row>
    <row r="642" spans="1:12" x14ac:dyDescent="0.25">
      <c r="A642" t="s">
        <v>1006</v>
      </c>
    </row>
    <row r="643" spans="1:12" x14ac:dyDescent="0.25">
      <c r="C643" t="s">
        <v>1007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</row>
    <row r="644" spans="1:12" x14ac:dyDescent="0.25">
      <c r="C644" t="s">
        <v>1008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</row>
    <row r="645" spans="1:12" x14ac:dyDescent="0.25">
      <c r="A645" t="s">
        <v>1009</v>
      </c>
    </row>
    <row r="646" spans="1:12" x14ac:dyDescent="0.25">
      <c r="C646" t="s">
        <v>1010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</row>
    <row r="647" spans="1:12" x14ac:dyDescent="0.25">
      <c r="C647" t="s">
        <v>1011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</row>
    <row r="648" spans="1:12" x14ac:dyDescent="0.25">
      <c r="C648" t="s">
        <v>1012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</row>
    <row r="649" spans="1:12" x14ac:dyDescent="0.25">
      <c r="C649" t="s">
        <v>1013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</row>
    <row r="650" spans="1:12" x14ac:dyDescent="0.25">
      <c r="C650" t="s">
        <v>1014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</row>
    <row r="651" spans="1:12" x14ac:dyDescent="0.25">
      <c r="C651" t="s">
        <v>1015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</row>
    <row r="652" spans="1:12" x14ac:dyDescent="0.25">
      <c r="A652" t="s">
        <v>1016</v>
      </c>
    </row>
    <row r="653" spans="1:12" x14ac:dyDescent="0.25">
      <c r="C653" t="s">
        <v>1017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</row>
    <row r="654" spans="1:12" x14ac:dyDescent="0.25">
      <c r="A654" t="s">
        <v>1018</v>
      </c>
    </row>
    <row r="655" spans="1:12" x14ac:dyDescent="0.25">
      <c r="C655" t="s">
        <v>1019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</row>
    <row r="656" spans="1:12" x14ac:dyDescent="0.25">
      <c r="C656" t="s">
        <v>1020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</row>
    <row r="657" spans="1:12" x14ac:dyDescent="0.25">
      <c r="C657" t="s">
        <v>1021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</row>
    <row r="658" spans="1:12" x14ac:dyDescent="0.25">
      <c r="C658" t="s">
        <v>1022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</row>
    <row r="659" spans="1:12" x14ac:dyDescent="0.25">
      <c r="C659" t="s">
        <v>1023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</row>
    <row r="660" spans="1:12" x14ac:dyDescent="0.25">
      <c r="C660" t="s">
        <v>1024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</row>
    <row r="661" spans="1:12" x14ac:dyDescent="0.25">
      <c r="C661" t="s">
        <v>1025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</row>
    <row r="662" spans="1:12" x14ac:dyDescent="0.25">
      <c r="C662" t="s">
        <v>1026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</row>
    <row r="663" spans="1:12" x14ac:dyDescent="0.25">
      <c r="C663" t="s">
        <v>1027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</row>
    <row r="664" spans="1:12" x14ac:dyDescent="0.25">
      <c r="C664" t="s">
        <v>1028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</row>
    <row r="665" spans="1:12" x14ac:dyDescent="0.25">
      <c r="A665" t="s">
        <v>1029</v>
      </c>
    </row>
    <row r="666" spans="1:12" x14ac:dyDescent="0.25">
      <c r="C666" t="s">
        <v>1030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</row>
    <row r="667" spans="1:12" x14ac:dyDescent="0.25">
      <c r="C667" t="s">
        <v>1031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</row>
    <row r="668" spans="1:12" x14ac:dyDescent="0.25">
      <c r="C668" t="s">
        <v>1032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</row>
    <row r="669" spans="1:12" x14ac:dyDescent="0.25">
      <c r="C669" t="s">
        <v>1033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</row>
    <row r="670" spans="1:12" x14ac:dyDescent="0.25">
      <c r="C670" t="s">
        <v>1034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0</v>
      </c>
      <c r="K670">
        <v>0</v>
      </c>
      <c r="L670">
        <v>0</v>
      </c>
    </row>
    <row r="671" spans="1:12" x14ac:dyDescent="0.25">
      <c r="C671" t="s">
        <v>1035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</row>
    <row r="672" spans="1:12" x14ac:dyDescent="0.25">
      <c r="C672" t="s">
        <v>1036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</row>
    <row r="673" spans="1:12" x14ac:dyDescent="0.25">
      <c r="C673" t="s">
        <v>1037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</row>
    <row r="674" spans="1:12" x14ac:dyDescent="0.25">
      <c r="C674" t="s">
        <v>1038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</row>
    <row r="675" spans="1:12" x14ac:dyDescent="0.25">
      <c r="A675" t="s">
        <v>1039</v>
      </c>
    </row>
    <row r="676" spans="1:12" x14ac:dyDescent="0.25">
      <c r="C676" t="s">
        <v>1040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</row>
    <row r="677" spans="1:12" x14ac:dyDescent="0.25">
      <c r="C677" t="s">
        <v>1041</v>
      </c>
      <c r="D677">
        <v>0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</row>
    <row r="678" spans="1:12" x14ac:dyDescent="0.25">
      <c r="C678" t="s">
        <v>1042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</row>
    <row r="679" spans="1:12" x14ac:dyDescent="0.25">
      <c r="C679" t="s">
        <v>1043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</row>
    <row r="680" spans="1:12" x14ac:dyDescent="0.25">
      <c r="C680" t="s">
        <v>1044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</row>
    <row r="681" spans="1:12" x14ac:dyDescent="0.25">
      <c r="C681" t="s">
        <v>1045</v>
      </c>
      <c r="D681">
        <v>0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</row>
    <row r="682" spans="1:12" x14ac:dyDescent="0.25">
      <c r="B682" t="s">
        <v>1046</v>
      </c>
    </row>
    <row r="683" spans="1:12" x14ac:dyDescent="0.25">
      <c r="C683" t="s">
        <v>1047</v>
      </c>
      <c r="D683">
        <v>0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</row>
    <row r="684" spans="1:12" x14ac:dyDescent="0.25">
      <c r="C684" t="s">
        <v>1048</v>
      </c>
      <c r="D684">
        <v>0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</row>
    <row r="685" spans="1:12" x14ac:dyDescent="0.25">
      <c r="C685" t="s">
        <v>1049</v>
      </c>
      <c r="D685">
        <v>0</v>
      </c>
      <c r="E685">
        <v>0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</row>
    <row r="686" spans="1:12" x14ac:dyDescent="0.25">
      <c r="C686" t="s">
        <v>1050</v>
      </c>
      <c r="D686">
        <v>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</row>
    <row r="687" spans="1:12" x14ac:dyDescent="0.25">
      <c r="B687" t="s">
        <v>1051</v>
      </c>
    </row>
    <row r="688" spans="1:12" x14ac:dyDescent="0.25">
      <c r="C688" t="s">
        <v>1052</v>
      </c>
      <c r="D688" s="75">
        <v>-113750.43</v>
      </c>
      <c r="E688">
        <v>0</v>
      </c>
      <c r="F688" s="75">
        <v>113750.43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</row>
    <row r="689" spans="1:12" x14ac:dyDescent="0.25">
      <c r="B689" t="s">
        <v>1053</v>
      </c>
    </row>
    <row r="690" spans="1:12" x14ac:dyDescent="0.25">
      <c r="C690" t="s">
        <v>1054</v>
      </c>
      <c r="D690">
        <v>0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</row>
    <row r="691" spans="1:12" x14ac:dyDescent="0.25">
      <c r="C691" t="s">
        <v>1055</v>
      </c>
      <c r="D691">
        <v>0</v>
      </c>
      <c r="E691">
        <v>0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</row>
    <row r="692" spans="1:12" x14ac:dyDescent="0.25">
      <c r="A692" t="s">
        <v>1056</v>
      </c>
    </row>
    <row r="693" spans="1:12" x14ac:dyDescent="0.25">
      <c r="B693" t="s">
        <v>1057</v>
      </c>
    </row>
    <row r="694" spans="1:12" x14ac:dyDescent="0.25">
      <c r="C694" t="s">
        <v>1058</v>
      </c>
      <c r="D694">
        <v>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</row>
    <row r="695" spans="1:12" x14ac:dyDescent="0.25">
      <c r="B695" t="s">
        <v>1059</v>
      </c>
    </row>
    <row r="696" spans="1:12" x14ac:dyDescent="0.25">
      <c r="C696" t="s">
        <v>1060</v>
      </c>
      <c r="D696">
        <v>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</row>
    <row r="697" spans="1:12" x14ac:dyDescent="0.25">
      <c r="C697" t="s">
        <v>1061</v>
      </c>
      <c r="D697">
        <v>0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</row>
    <row r="698" spans="1:12" x14ac:dyDescent="0.25">
      <c r="C698" t="s">
        <v>1062</v>
      </c>
      <c r="D698">
        <v>0</v>
      </c>
      <c r="E698">
        <v>0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</row>
    <row r="699" spans="1:12" x14ac:dyDescent="0.25">
      <c r="B699" t="s">
        <v>1063</v>
      </c>
    </row>
    <row r="700" spans="1:12" x14ac:dyDescent="0.25">
      <c r="C700" t="s">
        <v>1064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</row>
    <row r="701" spans="1:12" x14ac:dyDescent="0.25">
      <c r="C701" t="s">
        <v>1065</v>
      </c>
      <c r="D701">
        <v>0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</row>
    <row r="702" spans="1:12" x14ac:dyDescent="0.25">
      <c r="C702" t="s">
        <v>1066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</row>
    <row r="703" spans="1:12" x14ac:dyDescent="0.25">
      <c r="B703" t="s">
        <v>1067</v>
      </c>
    </row>
    <row r="704" spans="1:12" x14ac:dyDescent="0.25">
      <c r="C704" t="s">
        <v>1068</v>
      </c>
      <c r="D704">
        <v>0</v>
      </c>
      <c r="E704">
        <v>0</v>
      </c>
      <c r="F704">
        <v>0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</row>
    <row r="705" spans="1:12" x14ac:dyDescent="0.25">
      <c r="B705" t="s">
        <v>1069</v>
      </c>
    </row>
    <row r="706" spans="1:12" x14ac:dyDescent="0.25">
      <c r="C706" t="s">
        <v>1070</v>
      </c>
      <c r="D706">
        <v>0</v>
      </c>
      <c r="E706">
        <v>0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</row>
    <row r="707" spans="1:12" x14ac:dyDescent="0.25">
      <c r="A707" t="s">
        <v>1071</v>
      </c>
    </row>
    <row r="708" spans="1:12" x14ac:dyDescent="0.25">
      <c r="B708" t="s">
        <v>1072</v>
      </c>
    </row>
    <row r="709" spans="1:12" x14ac:dyDescent="0.25">
      <c r="C709" t="s">
        <v>1073</v>
      </c>
      <c r="D709">
        <v>0</v>
      </c>
      <c r="E709">
        <v>0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</row>
    <row r="710" spans="1:12" x14ac:dyDescent="0.25">
      <c r="C710" t="s">
        <v>1074</v>
      </c>
      <c r="D710">
        <v>0</v>
      </c>
      <c r="E710">
        <v>0</v>
      </c>
      <c r="F710">
        <v>0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</row>
    <row r="711" spans="1:12" x14ac:dyDescent="0.25">
      <c r="C711" t="s">
        <v>1075</v>
      </c>
      <c r="D711">
        <v>0</v>
      </c>
      <c r="E711">
        <v>0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  <c r="L711">
        <v>0</v>
      </c>
    </row>
    <row r="712" spans="1:12" x14ac:dyDescent="0.25">
      <c r="B712" t="s">
        <v>1076</v>
      </c>
    </row>
    <row r="713" spans="1:12" x14ac:dyDescent="0.25">
      <c r="C713" t="s">
        <v>1077</v>
      </c>
      <c r="D713">
        <v>0</v>
      </c>
      <c r="E713">
        <v>0</v>
      </c>
      <c r="F713">
        <v>0</v>
      </c>
      <c r="G713">
        <v>0</v>
      </c>
      <c r="H713">
        <v>0</v>
      </c>
      <c r="I713">
        <v>0</v>
      </c>
      <c r="J713">
        <v>0</v>
      </c>
      <c r="K713">
        <v>0</v>
      </c>
      <c r="L713">
        <v>0</v>
      </c>
    </row>
    <row r="714" spans="1:12" x14ac:dyDescent="0.25">
      <c r="B714" t="s">
        <v>1078</v>
      </c>
    </row>
    <row r="715" spans="1:12" x14ac:dyDescent="0.25">
      <c r="C715" t="s">
        <v>1079</v>
      </c>
      <c r="D715">
        <v>0</v>
      </c>
      <c r="E715">
        <v>0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</row>
    <row r="716" spans="1:12" x14ac:dyDescent="0.25">
      <c r="C716" t="s">
        <v>1080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0</v>
      </c>
      <c r="J716">
        <v>0</v>
      </c>
      <c r="K716">
        <v>0</v>
      </c>
      <c r="L716">
        <v>0</v>
      </c>
    </row>
    <row r="717" spans="1:12" x14ac:dyDescent="0.25">
      <c r="A717" t="s">
        <v>1081</v>
      </c>
    </row>
    <row r="718" spans="1:12" x14ac:dyDescent="0.25">
      <c r="B718" t="s">
        <v>1082</v>
      </c>
    </row>
    <row r="719" spans="1:12" x14ac:dyDescent="0.25">
      <c r="C719" t="s">
        <v>1083</v>
      </c>
      <c r="D719">
        <v>0</v>
      </c>
      <c r="E719">
        <v>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</row>
    <row r="720" spans="1:12" x14ac:dyDescent="0.25">
      <c r="C720" t="s">
        <v>1084</v>
      </c>
      <c r="D720">
        <v>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</row>
    <row r="721" spans="1:12" x14ac:dyDescent="0.25">
      <c r="C721" t="s">
        <v>1085</v>
      </c>
      <c r="D721">
        <v>0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</row>
    <row r="722" spans="1:12" x14ac:dyDescent="0.25">
      <c r="B722" t="s">
        <v>1086</v>
      </c>
    </row>
    <row r="723" spans="1:12" x14ac:dyDescent="0.25">
      <c r="C723" t="s">
        <v>1087</v>
      </c>
      <c r="D723">
        <v>0</v>
      </c>
      <c r="E723">
        <v>0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</row>
    <row r="724" spans="1:12" x14ac:dyDescent="0.25">
      <c r="C724" t="s">
        <v>1088</v>
      </c>
      <c r="D724">
        <v>0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</row>
    <row r="725" spans="1:12" x14ac:dyDescent="0.25">
      <c r="A725" t="s">
        <v>1089</v>
      </c>
    </row>
    <row r="726" spans="1:12" x14ac:dyDescent="0.25">
      <c r="B726" t="s">
        <v>1090</v>
      </c>
    </row>
    <row r="727" spans="1:12" x14ac:dyDescent="0.25">
      <c r="C727" t="s">
        <v>1091</v>
      </c>
      <c r="D727">
        <v>0</v>
      </c>
      <c r="E727">
        <v>0</v>
      </c>
      <c r="F727">
        <v>0</v>
      </c>
      <c r="G727">
        <v>0</v>
      </c>
      <c r="H727">
        <v>0</v>
      </c>
      <c r="I727">
        <v>0</v>
      </c>
      <c r="J727">
        <v>0</v>
      </c>
      <c r="K727">
        <v>0</v>
      </c>
      <c r="L727">
        <v>0</v>
      </c>
    </row>
    <row r="728" spans="1:12" x14ac:dyDescent="0.25">
      <c r="C728" t="s">
        <v>1092</v>
      </c>
      <c r="D728">
        <v>0</v>
      </c>
      <c r="E728">
        <v>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</row>
    <row r="729" spans="1:12" x14ac:dyDescent="0.25">
      <c r="B729" t="s">
        <v>1093</v>
      </c>
    </row>
    <row r="730" spans="1:12" x14ac:dyDescent="0.25">
      <c r="C730" t="s">
        <v>1094</v>
      </c>
      <c r="D730">
        <v>0</v>
      </c>
      <c r="E730">
        <v>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</row>
    <row r="731" spans="1:12" x14ac:dyDescent="0.25">
      <c r="C731" t="s">
        <v>1095</v>
      </c>
      <c r="D731">
        <v>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</row>
    <row r="732" spans="1:12" x14ac:dyDescent="0.25">
      <c r="A732" t="s">
        <v>323</v>
      </c>
    </row>
    <row r="733" spans="1:12" x14ac:dyDescent="0.25">
      <c r="A733" t="s">
        <v>324</v>
      </c>
    </row>
    <row r="734" spans="1:12" x14ac:dyDescent="0.25">
      <c r="B734" t="s">
        <v>1096</v>
      </c>
    </row>
    <row r="735" spans="1:12" x14ac:dyDescent="0.25">
      <c r="C735" t="s">
        <v>1097</v>
      </c>
      <c r="D735">
        <v>0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</row>
    <row r="736" spans="1:12" x14ac:dyDescent="0.25">
      <c r="A736" t="s">
        <v>1098</v>
      </c>
    </row>
    <row r="737" spans="1:12" x14ac:dyDescent="0.25">
      <c r="C737" t="s">
        <v>1099</v>
      </c>
      <c r="D737">
        <v>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</row>
    <row r="738" spans="1:12" x14ac:dyDescent="0.25">
      <c r="C738" t="s">
        <v>1100</v>
      </c>
      <c r="D738">
        <v>0</v>
      </c>
      <c r="E738">
        <v>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</row>
    <row r="739" spans="1:12" x14ac:dyDescent="0.25">
      <c r="C739" t="s">
        <v>1101</v>
      </c>
      <c r="D739">
        <v>0</v>
      </c>
      <c r="E739">
        <v>0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</row>
    <row r="740" spans="1:12" x14ac:dyDescent="0.25">
      <c r="B740" t="s">
        <v>1102</v>
      </c>
    </row>
    <row r="741" spans="1:12" x14ac:dyDescent="0.25">
      <c r="A741" t="s">
        <v>1103</v>
      </c>
    </row>
    <row r="742" spans="1:12" x14ac:dyDescent="0.25">
      <c r="C742" t="s">
        <v>1104</v>
      </c>
      <c r="D742">
        <v>0</v>
      </c>
      <c r="E742">
        <v>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</row>
    <row r="743" spans="1:12" x14ac:dyDescent="0.25">
      <c r="C743" t="s">
        <v>1105</v>
      </c>
      <c r="D743">
        <v>0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</row>
    <row r="744" spans="1:12" x14ac:dyDescent="0.25">
      <c r="C744" t="s">
        <v>1106</v>
      </c>
      <c r="D744">
        <v>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</row>
    <row r="745" spans="1:12" x14ac:dyDescent="0.25">
      <c r="B745" t="s">
        <v>1107</v>
      </c>
    </row>
    <row r="746" spans="1:12" x14ac:dyDescent="0.25">
      <c r="C746" t="s">
        <v>1108</v>
      </c>
      <c r="D746">
        <v>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0</v>
      </c>
      <c r="K746">
        <v>0</v>
      </c>
      <c r="L746">
        <v>0</v>
      </c>
    </row>
    <row r="747" spans="1:12" x14ac:dyDescent="0.25">
      <c r="C747" t="s">
        <v>1109</v>
      </c>
      <c r="D747">
        <v>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</row>
    <row r="748" spans="1:12" x14ac:dyDescent="0.25">
      <c r="C748" t="s">
        <v>1110</v>
      </c>
      <c r="D748">
        <v>0</v>
      </c>
      <c r="E748">
        <v>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</row>
    <row r="749" spans="1:12" x14ac:dyDescent="0.25">
      <c r="C749" t="s">
        <v>1111</v>
      </c>
      <c r="D749">
        <v>0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</row>
    <row r="750" spans="1:12" x14ac:dyDescent="0.25">
      <c r="C750" t="s">
        <v>1112</v>
      </c>
      <c r="D750">
        <v>0</v>
      </c>
      <c r="E750">
        <v>0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</row>
    <row r="751" spans="1:12" x14ac:dyDescent="0.25">
      <c r="B751" t="s">
        <v>1113</v>
      </c>
    </row>
    <row r="752" spans="1:12" x14ac:dyDescent="0.25">
      <c r="C752" t="s">
        <v>1114</v>
      </c>
      <c r="D752">
        <v>0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</row>
    <row r="753" spans="1:12" x14ac:dyDescent="0.25">
      <c r="C753" t="s">
        <v>1115</v>
      </c>
      <c r="D753">
        <v>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</row>
    <row r="754" spans="1:12" x14ac:dyDescent="0.25">
      <c r="C754" t="s">
        <v>1116</v>
      </c>
      <c r="D754">
        <v>0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</row>
    <row r="755" spans="1:12" x14ac:dyDescent="0.25">
      <c r="C755" t="s">
        <v>1117</v>
      </c>
      <c r="D755">
        <v>0</v>
      </c>
      <c r="E755">
        <v>0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</row>
    <row r="756" spans="1:12" x14ac:dyDescent="0.25">
      <c r="C756" t="s">
        <v>1118</v>
      </c>
      <c r="D756">
        <v>0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</row>
    <row r="757" spans="1:12" x14ac:dyDescent="0.25">
      <c r="B757" t="s">
        <v>1119</v>
      </c>
    </row>
    <row r="758" spans="1:12" x14ac:dyDescent="0.25">
      <c r="C758" t="s">
        <v>1120</v>
      </c>
      <c r="D758">
        <v>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</row>
    <row r="759" spans="1:12" x14ac:dyDescent="0.25">
      <c r="A759" t="s">
        <v>1121</v>
      </c>
    </row>
    <row r="760" spans="1:12" x14ac:dyDescent="0.25">
      <c r="C760" t="s">
        <v>1122</v>
      </c>
      <c r="D760">
        <v>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</row>
    <row r="761" spans="1:12" x14ac:dyDescent="0.25">
      <c r="C761" t="s">
        <v>1123</v>
      </c>
      <c r="D761">
        <v>0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</row>
    <row r="762" spans="1:12" x14ac:dyDescent="0.25">
      <c r="C762" t="s">
        <v>1124</v>
      </c>
      <c r="D762">
        <v>0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</row>
    <row r="763" spans="1:12" x14ac:dyDescent="0.25">
      <c r="A763" t="s">
        <v>1125</v>
      </c>
    </row>
    <row r="764" spans="1:12" x14ac:dyDescent="0.25">
      <c r="B764" t="s">
        <v>1126</v>
      </c>
    </row>
    <row r="765" spans="1:12" x14ac:dyDescent="0.25">
      <c r="C765" t="s">
        <v>1127</v>
      </c>
      <c r="D765">
        <v>0</v>
      </c>
      <c r="E765">
        <v>0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</row>
    <row r="766" spans="1:12" x14ac:dyDescent="0.25">
      <c r="C766" t="s">
        <v>1128</v>
      </c>
      <c r="D766">
        <v>0</v>
      </c>
      <c r="E766">
        <v>0</v>
      </c>
      <c r="F766">
        <v>0</v>
      </c>
      <c r="G766">
        <v>0</v>
      </c>
      <c r="H766">
        <v>0</v>
      </c>
      <c r="I766">
        <v>0</v>
      </c>
      <c r="J766">
        <v>0</v>
      </c>
      <c r="K766">
        <v>0</v>
      </c>
      <c r="L766">
        <v>0</v>
      </c>
    </row>
    <row r="767" spans="1:12" x14ac:dyDescent="0.25">
      <c r="B767" t="s">
        <v>1129</v>
      </c>
    </row>
    <row r="768" spans="1:12" x14ac:dyDescent="0.25">
      <c r="A768" t="s">
        <v>1130</v>
      </c>
    </row>
    <row r="769" spans="1:12" x14ac:dyDescent="0.25">
      <c r="C769" t="s">
        <v>1131</v>
      </c>
      <c r="D769">
        <v>0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</row>
    <row r="770" spans="1:12" x14ac:dyDescent="0.25">
      <c r="C770" t="s">
        <v>1132</v>
      </c>
      <c r="D770">
        <v>0</v>
      </c>
      <c r="E770">
        <v>0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</row>
    <row r="771" spans="1:12" x14ac:dyDescent="0.25">
      <c r="A771" t="s">
        <v>1133</v>
      </c>
    </row>
    <row r="772" spans="1:12" x14ac:dyDescent="0.25">
      <c r="C772" t="s">
        <v>1134</v>
      </c>
      <c r="D772">
        <v>0</v>
      </c>
      <c r="E772">
        <v>0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</row>
    <row r="773" spans="1:12" x14ac:dyDescent="0.25">
      <c r="C773" t="s">
        <v>1135</v>
      </c>
      <c r="D773">
        <v>0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</row>
    <row r="774" spans="1:12" x14ac:dyDescent="0.25">
      <c r="B774" t="s">
        <v>1136</v>
      </c>
    </row>
    <row r="775" spans="1:12" x14ac:dyDescent="0.25">
      <c r="C775" t="s">
        <v>1137</v>
      </c>
      <c r="D775">
        <v>0</v>
      </c>
      <c r="E775">
        <v>0</v>
      </c>
      <c r="F775">
        <v>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</row>
    <row r="776" spans="1:12" x14ac:dyDescent="0.25">
      <c r="C776" t="s">
        <v>1138</v>
      </c>
      <c r="D776">
        <v>0</v>
      </c>
      <c r="E776">
        <v>0</v>
      </c>
      <c r="F776">
        <v>0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</row>
    <row r="777" spans="1:12" x14ac:dyDescent="0.25">
      <c r="B777" t="s">
        <v>1139</v>
      </c>
    </row>
    <row r="778" spans="1:12" x14ac:dyDescent="0.25">
      <c r="C778" t="s">
        <v>1140</v>
      </c>
      <c r="D778">
        <v>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</row>
    <row r="779" spans="1:12" x14ac:dyDescent="0.25">
      <c r="B779" t="s">
        <v>1141</v>
      </c>
    </row>
    <row r="780" spans="1:12" x14ac:dyDescent="0.25">
      <c r="C780" t="s">
        <v>1142</v>
      </c>
      <c r="D780">
        <v>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</row>
    <row r="781" spans="1:12" x14ac:dyDescent="0.25">
      <c r="A781" t="s">
        <v>1143</v>
      </c>
    </row>
    <row r="782" spans="1:12" x14ac:dyDescent="0.25">
      <c r="B782" t="s">
        <v>1144</v>
      </c>
    </row>
    <row r="783" spans="1:12" x14ac:dyDescent="0.25">
      <c r="A783" t="s">
        <v>1145</v>
      </c>
    </row>
    <row r="784" spans="1:12" x14ac:dyDescent="0.25">
      <c r="C784" t="s">
        <v>1146</v>
      </c>
      <c r="D784">
        <v>0</v>
      </c>
      <c r="E784">
        <v>0</v>
      </c>
      <c r="F784">
        <v>0</v>
      </c>
      <c r="G784">
        <v>0</v>
      </c>
      <c r="H784">
        <v>0</v>
      </c>
      <c r="I784">
        <v>0</v>
      </c>
      <c r="J784">
        <v>0</v>
      </c>
      <c r="K784">
        <v>0</v>
      </c>
      <c r="L784">
        <v>0</v>
      </c>
    </row>
    <row r="785" spans="1:12" x14ac:dyDescent="0.25">
      <c r="C785" t="s">
        <v>1147</v>
      </c>
      <c r="D785">
        <v>0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</row>
    <row r="786" spans="1:12" x14ac:dyDescent="0.25">
      <c r="C786" t="s">
        <v>1148</v>
      </c>
      <c r="D786">
        <v>0</v>
      </c>
      <c r="E786">
        <v>0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</row>
    <row r="787" spans="1:12" x14ac:dyDescent="0.25">
      <c r="C787" t="s">
        <v>1149</v>
      </c>
      <c r="D787">
        <v>0</v>
      </c>
      <c r="E787">
        <v>0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</row>
    <row r="788" spans="1:12" x14ac:dyDescent="0.25">
      <c r="A788" t="s">
        <v>1150</v>
      </c>
    </row>
    <row r="789" spans="1:12" x14ac:dyDescent="0.25">
      <c r="C789" t="s">
        <v>1151</v>
      </c>
      <c r="D789">
        <v>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</row>
    <row r="790" spans="1:12" x14ac:dyDescent="0.25">
      <c r="C790" t="s">
        <v>1152</v>
      </c>
      <c r="D790">
        <v>0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</row>
    <row r="791" spans="1:12" x14ac:dyDescent="0.25">
      <c r="C791" t="s">
        <v>1153</v>
      </c>
      <c r="D791">
        <v>0</v>
      </c>
      <c r="E791">
        <v>0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</row>
    <row r="792" spans="1:12" x14ac:dyDescent="0.25">
      <c r="A792" t="s">
        <v>1154</v>
      </c>
    </row>
    <row r="793" spans="1:12" x14ac:dyDescent="0.25">
      <c r="C793" t="s">
        <v>1155</v>
      </c>
      <c r="D793">
        <v>0</v>
      </c>
      <c r="E793">
        <v>0</v>
      </c>
      <c r="F793">
        <v>0</v>
      </c>
      <c r="G793">
        <v>0</v>
      </c>
      <c r="H793">
        <v>0</v>
      </c>
      <c r="I793">
        <v>0</v>
      </c>
      <c r="J793">
        <v>0</v>
      </c>
      <c r="K793">
        <v>0</v>
      </c>
      <c r="L793">
        <v>0</v>
      </c>
    </row>
    <row r="794" spans="1:12" x14ac:dyDescent="0.25">
      <c r="C794" t="s">
        <v>1156</v>
      </c>
      <c r="D794">
        <v>0</v>
      </c>
      <c r="E794">
        <v>0</v>
      </c>
      <c r="F794">
        <v>0</v>
      </c>
      <c r="G794">
        <v>0</v>
      </c>
      <c r="H794">
        <v>0</v>
      </c>
      <c r="I794">
        <v>0</v>
      </c>
      <c r="J794">
        <v>0</v>
      </c>
      <c r="K794">
        <v>0</v>
      </c>
      <c r="L794">
        <v>0</v>
      </c>
    </row>
    <row r="795" spans="1:12" x14ac:dyDescent="0.25">
      <c r="C795" t="s">
        <v>1157</v>
      </c>
      <c r="D795">
        <v>0</v>
      </c>
      <c r="E795">
        <v>0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</row>
    <row r="796" spans="1:12" x14ac:dyDescent="0.25">
      <c r="A796" t="s">
        <v>1158</v>
      </c>
    </row>
    <row r="797" spans="1:12" x14ac:dyDescent="0.25">
      <c r="C797" t="s">
        <v>1159</v>
      </c>
      <c r="D797">
        <v>0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</row>
    <row r="798" spans="1:12" x14ac:dyDescent="0.25">
      <c r="C798" t="s">
        <v>1160</v>
      </c>
      <c r="D798">
        <v>0</v>
      </c>
      <c r="E798">
        <v>0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</row>
    <row r="799" spans="1:12" x14ac:dyDescent="0.25">
      <c r="C799" t="s">
        <v>1161</v>
      </c>
      <c r="D799">
        <v>0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</row>
    <row r="800" spans="1:12" x14ac:dyDescent="0.25">
      <c r="A800" t="s">
        <v>1162</v>
      </c>
    </row>
    <row r="801" spans="1:12" x14ac:dyDescent="0.25">
      <c r="C801" t="s">
        <v>1163</v>
      </c>
      <c r="D801">
        <v>0</v>
      </c>
      <c r="E801">
        <v>0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</row>
    <row r="802" spans="1:12" x14ac:dyDescent="0.25">
      <c r="C802" t="s">
        <v>1164</v>
      </c>
      <c r="D802">
        <v>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</row>
    <row r="803" spans="1:12" x14ac:dyDescent="0.25">
      <c r="C803" t="s">
        <v>1165</v>
      </c>
      <c r="D803">
        <v>0</v>
      </c>
      <c r="E803">
        <v>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</row>
    <row r="804" spans="1:12" x14ac:dyDescent="0.25">
      <c r="A804" t="s">
        <v>1166</v>
      </c>
    </row>
    <row r="805" spans="1:12" x14ac:dyDescent="0.25">
      <c r="C805" t="s">
        <v>1167</v>
      </c>
      <c r="D805">
        <v>0</v>
      </c>
      <c r="E805">
        <v>0</v>
      </c>
      <c r="F805">
        <v>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</row>
    <row r="806" spans="1:12" x14ac:dyDescent="0.25">
      <c r="A806" t="s">
        <v>1168</v>
      </c>
    </row>
    <row r="807" spans="1:12" x14ac:dyDescent="0.25">
      <c r="C807" t="s">
        <v>1169</v>
      </c>
      <c r="D807">
        <v>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</row>
    <row r="808" spans="1:12" x14ac:dyDescent="0.25">
      <c r="C808" t="s">
        <v>1170</v>
      </c>
      <c r="D808">
        <v>0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</row>
    <row r="809" spans="1:12" x14ac:dyDescent="0.25">
      <c r="C809" t="s">
        <v>1171</v>
      </c>
      <c r="D809">
        <v>0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</row>
    <row r="810" spans="1:12" x14ac:dyDescent="0.25">
      <c r="A810" t="s">
        <v>1172</v>
      </c>
    </row>
    <row r="811" spans="1:12" x14ac:dyDescent="0.25">
      <c r="C811" t="s">
        <v>1173</v>
      </c>
      <c r="D811">
        <v>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</row>
    <row r="812" spans="1:12" x14ac:dyDescent="0.25">
      <c r="B812" t="s">
        <v>1174</v>
      </c>
    </row>
    <row r="813" spans="1:12" x14ac:dyDescent="0.25">
      <c r="C813" t="s">
        <v>1175</v>
      </c>
      <c r="D813">
        <v>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</row>
    <row r="814" spans="1:12" x14ac:dyDescent="0.25">
      <c r="C814" t="s">
        <v>1176</v>
      </c>
      <c r="D814">
        <v>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</row>
    <row r="815" spans="1:12" x14ac:dyDescent="0.25">
      <c r="C815" t="s">
        <v>1177</v>
      </c>
      <c r="D815">
        <v>0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</row>
    <row r="816" spans="1:12" x14ac:dyDescent="0.25">
      <c r="B816" t="s">
        <v>1178</v>
      </c>
    </row>
    <row r="817" spans="1:12" x14ac:dyDescent="0.25">
      <c r="C817" t="s">
        <v>1179</v>
      </c>
      <c r="D817">
        <v>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</row>
    <row r="818" spans="1:12" x14ac:dyDescent="0.25">
      <c r="A818" t="s">
        <v>1180</v>
      </c>
    </row>
    <row r="819" spans="1:12" x14ac:dyDescent="0.25">
      <c r="B819" t="s">
        <v>1181</v>
      </c>
    </row>
    <row r="820" spans="1:12" x14ac:dyDescent="0.25">
      <c r="C820" t="s">
        <v>1182</v>
      </c>
      <c r="D820">
        <v>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</row>
    <row r="821" spans="1:12" x14ac:dyDescent="0.25">
      <c r="B821" t="s">
        <v>1183</v>
      </c>
    </row>
    <row r="822" spans="1:12" x14ac:dyDescent="0.25">
      <c r="C822" t="s">
        <v>1184</v>
      </c>
      <c r="D822">
        <v>0</v>
      </c>
      <c r="E822">
        <v>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</row>
    <row r="823" spans="1:12" x14ac:dyDescent="0.25">
      <c r="A823" t="s">
        <v>1185</v>
      </c>
    </row>
    <row r="824" spans="1:12" x14ac:dyDescent="0.25">
      <c r="C824" t="s">
        <v>1186</v>
      </c>
      <c r="D824">
        <v>0</v>
      </c>
      <c r="E824">
        <v>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</row>
    <row r="825" spans="1:12" x14ac:dyDescent="0.25">
      <c r="C825" t="s">
        <v>1187</v>
      </c>
      <c r="D825">
        <v>0</v>
      </c>
      <c r="E825">
        <v>0</v>
      </c>
      <c r="F825">
        <v>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</row>
    <row r="826" spans="1:12" x14ac:dyDescent="0.25">
      <c r="B826" t="s">
        <v>1188</v>
      </c>
    </row>
    <row r="827" spans="1:12" x14ac:dyDescent="0.25">
      <c r="C827" t="s">
        <v>1189</v>
      </c>
      <c r="D827">
        <v>0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</row>
    <row r="828" spans="1:12" x14ac:dyDescent="0.25">
      <c r="A828" t="s">
        <v>1190</v>
      </c>
    </row>
    <row r="829" spans="1:12" x14ac:dyDescent="0.25">
      <c r="C829" t="s">
        <v>1191</v>
      </c>
      <c r="D829">
        <v>0</v>
      </c>
      <c r="E829">
        <v>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</row>
    <row r="830" spans="1:12" x14ac:dyDescent="0.25">
      <c r="C830" t="s">
        <v>1192</v>
      </c>
      <c r="D830">
        <v>0</v>
      </c>
      <c r="E830">
        <v>0</v>
      </c>
      <c r="F830">
        <v>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</row>
    <row r="831" spans="1:12" x14ac:dyDescent="0.25">
      <c r="A831" t="s">
        <v>1193</v>
      </c>
    </row>
    <row r="832" spans="1:12" x14ac:dyDescent="0.25">
      <c r="B832" t="s">
        <v>1194</v>
      </c>
    </row>
    <row r="833" spans="1:12" x14ac:dyDescent="0.25">
      <c r="A833" t="s">
        <v>158</v>
      </c>
    </row>
    <row r="834" spans="1:12" x14ac:dyDescent="0.25">
      <c r="C834" t="s">
        <v>159</v>
      </c>
      <c r="D834" s="75">
        <v>1926627.95</v>
      </c>
      <c r="E834">
        <v>0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</row>
    <row r="835" spans="1:12" x14ac:dyDescent="0.25">
      <c r="C835" t="s">
        <v>1195</v>
      </c>
      <c r="D835">
        <v>0</v>
      </c>
      <c r="E835">
        <v>0</v>
      </c>
      <c r="F835">
        <v>0</v>
      </c>
      <c r="G835">
        <v>0</v>
      </c>
      <c r="H835">
        <v>0</v>
      </c>
      <c r="I835">
        <v>0</v>
      </c>
      <c r="J835">
        <v>0</v>
      </c>
      <c r="K835">
        <v>0</v>
      </c>
      <c r="L835">
        <v>0</v>
      </c>
    </row>
    <row r="836" spans="1:12" x14ac:dyDescent="0.25">
      <c r="C836" t="s">
        <v>1196</v>
      </c>
      <c r="D836">
        <v>0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</row>
    <row r="837" spans="1:12" x14ac:dyDescent="0.25">
      <c r="C837" t="s">
        <v>1197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</row>
    <row r="838" spans="1:12" x14ac:dyDescent="0.25">
      <c r="C838" t="s">
        <v>1198</v>
      </c>
      <c r="D838">
        <v>0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</row>
    <row r="839" spans="1:12" x14ac:dyDescent="0.25">
      <c r="C839" t="s">
        <v>1199</v>
      </c>
      <c r="D839">
        <v>0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</row>
    <row r="840" spans="1:12" x14ac:dyDescent="0.25">
      <c r="C840" t="s">
        <v>1200</v>
      </c>
      <c r="D840">
        <v>0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</row>
    <row r="841" spans="1:12" x14ac:dyDescent="0.25">
      <c r="C841" t="s">
        <v>1201</v>
      </c>
      <c r="D841">
        <v>0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</row>
    <row r="842" spans="1:12" x14ac:dyDescent="0.25">
      <c r="B842" t="s">
        <v>1202</v>
      </c>
    </row>
    <row r="843" spans="1:12" x14ac:dyDescent="0.25">
      <c r="C843" t="s">
        <v>1203</v>
      </c>
      <c r="D843">
        <v>0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</row>
    <row r="844" spans="1:12" x14ac:dyDescent="0.25">
      <c r="C844" t="s">
        <v>1204</v>
      </c>
      <c r="D844">
        <v>0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</row>
    <row r="845" spans="1:12" x14ac:dyDescent="0.25">
      <c r="C845" t="s">
        <v>1205</v>
      </c>
      <c r="D845">
        <v>0</v>
      </c>
      <c r="E845">
        <v>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</row>
    <row r="846" spans="1:12" x14ac:dyDescent="0.25">
      <c r="C846" t="s">
        <v>1206</v>
      </c>
      <c r="D846">
        <v>0</v>
      </c>
      <c r="E846">
        <v>0</v>
      </c>
      <c r="F846">
        <v>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</row>
    <row r="847" spans="1:12" x14ac:dyDescent="0.25">
      <c r="A847" t="s">
        <v>1207</v>
      </c>
    </row>
    <row r="848" spans="1:12" x14ac:dyDescent="0.25">
      <c r="B848" t="s">
        <v>1208</v>
      </c>
    </row>
    <row r="849" spans="1:12" x14ac:dyDescent="0.25">
      <c r="C849" t="s">
        <v>1209</v>
      </c>
      <c r="D849">
        <v>0</v>
      </c>
      <c r="E849">
        <v>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</row>
    <row r="850" spans="1:12" x14ac:dyDescent="0.25">
      <c r="B850" t="s">
        <v>1210</v>
      </c>
    </row>
    <row r="851" spans="1:12" x14ac:dyDescent="0.25">
      <c r="C851" t="s">
        <v>1211</v>
      </c>
      <c r="D851">
        <v>0</v>
      </c>
      <c r="E851">
        <v>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</row>
    <row r="852" spans="1:12" x14ac:dyDescent="0.25">
      <c r="A852" t="s">
        <v>1212</v>
      </c>
    </row>
    <row r="853" spans="1:12" x14ac:dyDescent="0.25">
      <c r="B853" t="s">
        <v>1213</v>
      </c>
    </row>
    <row r="854" spans="1:12" x14ac:dyDescent="0.25">
      <c r="C854" t="s">
        <v>1214</v>
      </c>
      <c r="D854">
        <v>0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</row>
    <row r="855" spans="1:12" x14ac:dyDescent="0.25">
      <c r="C855" t="s">
        <v>1215</v>
      </c>
      <c r="D855">
        <v>0</v>
      </c>
      <c r="E855">
        <v>0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</row>
    <row r="856" spans="1:12" x14ac:dyDescent="0.25">
      <c r="C856" t="s">
        <v>1216</v>
      </c>
      <c r="D856">
        <v>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</row>
    <row r="857" spans="1:12" x14ac:dyDescent="0.25">
      <c r="C857" t="s">
        <v>1217</v>
      </c>
      <c r="D857">
        <v>0</v>
      </c>
      <c r="E857">
        <v>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</row>
    <row r="858" spans="1:12" x14ac:dyDescent="0.25">
      <c r="A858" t="s">
        <v>325</v>
      </c>
    </row>
    <row r="859" spans="1:12" x14ac:dyDescent="0.25">
      <c r="A859" t="s">
        <v>1218</v>
      </c>
    </row>
    <row r="860" spans="1:12" x14ac:dyDescent="0.25">
      <c r="B860" t="s">
        <v>1219</v>
      </c>
    </row>
    <row r="861" spans="1:12" x14ac:dyDescent="0.25">
      <c r="C861" t="s">
        <v>1220</v>
      </c>
      <c r="D861">
        <v>0</v>
      </c>
      <c r="E861">
        <v>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</row>
    <row r="862" spans="1:12" x14ac:dyDescent="0.25">
      <c r="B862" t="s">
        <v>1221</v>
      </c>
    </row>
    <row r="863" spans="1:12" x14ac:dyDescent="0.25">
      <c r="C863" t="s">
        <v>1222</v>
      </c>
      <c r="D863">
        <v>0</v>
      </c>
      <c r="E863">
        <v>0</v>
      </c>
      <c r="F863">
        <v>0</v>
      </c>
      <c r="G863">
        <v>0</v>
      </c>
      <c r="H863">
        <v>0</v>
      </c>
      <c r="I863">
        <v>0</v>
      </c>
      <c r="J863">
        <v>0</v>
      </c>
      <c r="K863">
        <v>0</v>
      </c>
      <c r="L863">
        <v>0</v>
      </c>
    </row>
    <row r="864" spans="1:12" x14ac:dyDescent="0.25">
      <c r="A864" t="s">
        <v>1223</v>
      </c>
    </row>
    <row r="865" spans="1:12" x14ac:dyDescent="0.25">
      <c r="C865" t="s">
        <v>1224</v>
      </c>
      <c r="D865">
        <v>0</v>
      </c>
      <c r="E865">
        <v>0</v>
      </c>
      <c r="F865">
        <v>0</v>
      </c>
      <c r="G865">
        <v>0</v>
      </c>
      <c r="H865">
        <v>0</v>
      </c>
      <c r="I865">
        <v>0</v>
      </c>
      <c r="J865">
        <v>0</v>
      </c>
      <c r="K865">
        <v>0</v>
      </c>
      <c r="L865">
        <v>0</v>
      </c>
    </row>
    <row r="866" spans="1:12" x14ac:dyDescent="0.25">
      <c r="C866" t="s">
        <v>1225</v>
      </c>
      <c r="D866">
        <v>0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</row>
    <row r="867" spans="1:12" x14ac:dyDescent="0.25">
      <c r="C867" t="s">
        <v>1226</v>
      </c>
      <c r="D867">
        <v>0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</row>
    <row r="868" spans="1:12" x14ac:dyDescent="0.25">
      <c r="C868" t="s">
        <v>1227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</row>
    <row r="869" spans="1:12" x14ac:dyDescent="0.25">
      <c r="C869" t="s">
        <v>1228</v>
      </c>
      <c r="D869">
        <v>0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</row>
    <row r="870" spans="1:12" x14ac:dyDescent="0.25">
      <c r="C870" t="s">
        <v>1229</v>
      </c>
      <c r="D870">
        <v>0</v>
      </c>
      <c r="E870">
        <v>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</row>
    <row r="871" spans="1:12" x14ac:dyDescent="0.25">
      <c r="C871" t="s">
        <v>1230</v>
      </c>
      <c r="D871">
        <v>0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</row>
    <row r="872" spans="1:12" x14ac:dyDescent="0.25">
      <c r="C872" t="s">
        <v>1231</v>
      </c>
      <c r="D872">
        <v>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</row>
    <row r="873" spans="1:12" x14ac:dyDescent="0.25">
      <c r="A873" t="s">
        <v>1232</v>
      </c>
    </row>
    <row r="874" spans="1:12" x14ac:dyDescent="0.25">
      <c r="C874" t="s">
        <v>1233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0</v>
      </c>
      <c r="J874">
        <v>0</v>
      </c>
      <c r="K874">
        <v>0</v>
      </c>
      <c r="L874">
        <v>0</v>
      </c>
    </row>
    <row r="875" spans="1:12" x14ac:dyDescent="0.25">
      <c r="C875" t="s">
        <v>1234</v>
      </c>
      <c r="D875">
        <v>0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</row>
    <row r="876" spans="1:12" x14ac:dyDescent="0.25">
      <c r="C876" t="s">
        <v>1235</v>
      </c>
      <c r="D876">
        <v>0</v>
      </c>
      <c r="E876">
        <v>0</v>
      </c>
      <c r="F876">
        <v>0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</row>
    <row r="877" spans="1:12" x14ac:dyDescent="0.25">
      <c r="C877" t="s">
        <v>1236</v>
      </c>
      <c r="D877">
        <v>0</v>
      </c>
      <c r="E877">
        <v>0</v>
      </c>
      <c r="F877">
        <v>0</v>
      </c>
      <c r="G877">
        <v>0</v>
      </c>
      <c r="H877">
        <v>0</v>
      </c>
      <c r="I877">
        <v>0</v>
      </c>
      <c r="J877">
        <v>0</v>
      </c>
      <c r="K877">
        <v>0</v>
      </c>
      <c r="L877">
        <v>0</v>
      </c>
    </row>
    <row r="878" spans="1:12" x14ac:dyDescent="0.25">
      <c r="B878" t="s">
        <v>1237</v>
      </c>
    </row>
    <row r="879" spans="1:12" x14ac:dyDescent="0.25">
      <c r="C879" t="s">
        <v>1238</v>
      </c>
      <c r="D879">
        <v>0</v>
      </c>
      <c r="E879">
        <v>0</v>
      </c>
      <c r="F879">
        <v>0</v>
      </c>
      <c r="G879">
        <v>0</v>
      </c>
      <c r="H879">
        <v>0</v>
      </c>
      <c r="I879">
        <v>0</v>
      </c>
      <c r="J879">
        <v>0</v>
      </c>
      <c r="K879">
        <v>0</v>
      </c>
      <c r="L879">
        <v>0</v>
      </c>
    </row>
    <row r="880" spans="1:12" x14ac:dyDescent="0.25">
      <c r="A880" t="s">
        <v>1239</v>
      </c>
    </row>
    <row r="881" spans="1:12" x14ac:dyDescent="0.25">
      <c r="C881" t="s">
        <v>1240</v>
      </c>
      <c r="D881">
        <v>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</row>
    <row r="882" spans="1:12" x14ac:dyDescent="0.25">
      <c r="C882" t="s">
        <v>1241</v>
      </c>
      <c r="D882">
        <v>0</v>
      </c>
      <c r="E882">
        <v>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</row>
    <row r="883" spans="1:12" x14ac:dyDescent="0.25">
      <c r="C883" t="s">
        <v>1242</v>
      </c>
      <c r="D883">
        <v>0</v>
      </c>
      <c r="E883">
        <v>0</v>
      </c>
      <c r="F883">
        <v>0</v>
      </c>
      <c r="G883">
        <v>0</v>
      </c>
      <c r="H883">
        <v>0</v>
      </c>
      <c r="I883">
        <v>0</v>
      </c>
      <c r="J883">
        <v>0</v>
      </c>
      <c r="K883">
        <v>0</v>
      </c>
      <c r="L883">
        <v>0</v>
      </c>
    </row>
    <row r="884" spans="1:12" x14ac:dyDescent="0.25">
      <c r="B884" t="s">
        <v>1243</v>
      </c>
    </row>
    <row r="885" spans="1:12" x14ac:dyDescent="0.25">
      <c r="C885" t="s">
        <v>1244</v>
      </c>
      <c r="D885">
        <v>0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</row>
    <row r="886" spans="1:12" x14ac:dyDescent="0.25">
      <c r="B886" t="s">
        <v>1245</v>
      </c>
    </row>
    <row r="887" spans="1:12" x14ac:dyDescent="0.25">
      <c r="C887" t="s">
        <v>1246</v>
      </c>
      <c r="D887">
        <v>0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</row>
    <row r="888" spans="1:12" x14ac:dyDescent="0.25">
      <c r="C888" t="s">
        <v>1247</v>
      </c>
      <c r="D888">
        <v>0</v>
      </c>
      <c r="E888">
        <v>0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</row>
    <row r="889" spans="1:12" x14ac:dyDescent="0.25">
      <c r="C889" t="s">
        <v>1248</v>
      </c>
      <c r="D889">
        <v>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</row>
    <row r="890" spans="1:12" x14ac:dyDescent="0.25">
      <c r="B890" t="s">
        <v>1249</v>
      </c>
    </row>
    <row r="891" spans="1:12" x14ac:dyDescent="0.25">
      <c r="A891" t="s">
        <v>1250</v>
      </c>
    </row>
    <row r="892" spans="1:12" x14ac:dyDescent="0.25">
      <c r="C892" t="s">
        <v>1251</v>
      </c>
      <c r="D892">
        <v>0</v>
      </c>
      <c r="E892">
        <v>0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</row>
    <row r="893" spans="1:12" x14ac:dyDescent="0.25">
      <c r="C893" t="s">
        <v>1252</v>
      </c>
      <c r="D893">
        <v>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</row>
    <row r="894" spans="1:12" x14ac:dyDescent="0.25">
      <c r="C894" t="s">
        <v>1253</v>
      </c>
      <c r="D894">
        <v>0</v>
      </c>
      <c r="E894">
        <v>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</row>
    <row r="895" spans="1:12" x14ac:dyDescent="0.25">
      <c r="C895" t="s">
        <v>1254</v>
      </c>
      <c r="D895">
        <v>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</row>
    <row r="896" spans="1:12" x14ac:dyDescent="0.25">
      <c r="C896" t="s">
        <v>1255</v>
      </c>
      <c r="D896">
        <v>0</v>
      </c>
      <c r="E896">
        <v>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</row>
    <row r="897" spans="1:12" x14ac:dyDescent="0.25">
      <c r="C897" t="s">
        <v>1256</v>
      </c>
      <c r="D897">
        <v>0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</row>
    <row r="898" spans="1:12" x14ac:dyDescent="0.25">
      <c r="C898" t="s">
        <v>1257</v>
      </c>
      <c r="D898">
        <v>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</row>
    <row r="899" spans="1:12" x14ac:dyDescent="0.25">
      <c r="C899" t="s">
        <v>1258</v>
      </c>
      <c r="D899">
        <v>0</v>
      </c>
      <c r="E899">
        <v>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</row>
    <row r="900" spans="1:12" x14ac:dyDescent="0.25">
      <c r="C900" t="s">
        <v>1259</v>
      </c>
      <c r="D900">
        <v>0</v>
      </c>
      <c r="E900">
        <v>0</v>
      </c>
      <c r="F900">
        <v>0</v>
      </c>
      <c r="G900">
        <v>0</v>
      </c>
      <c r="H900">
        <v>0</v>
      </c>
      <c r="I900">
        <v>0</v>
      </c>
      <c r="J900">
        <v>0</v>
      </c>
      <c r="K900">
        <v>0</v>
      </c>
      <c r="L900">
        <v>0</v>
      </c>
    </row>
    <row r="901" spans="1:12" x14ac:dyDescent="0.25">
      <c r="A901" t="s">
        <v>1260</v>
      </c>
    </row>
    <row r="902" spans="1:12" x14ac:dyDescent="0.25">
      <c r="C902" t="s">
        <v>1261</v>
      </c>
      <c r="D902">
        <v>0</v>
      </c>
      <c r="E902">
        <v>0</v>
      </c>
      <c r="F902">
        <v>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</row>
    <row r="903" spans="1:12" x14ac:dyDescent="0.25">
      <c r="C903" t="s">
        <v>1262</v>
      </c>
      <c r="D903">
        <v>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</row>
    <row r="904" spans="1:12" x14ac:dyDescent="0.25">
      <c r="C904" t="s">
        <v>1263</v>
      </c>
      <c r="D904">
        <v>0</v>
      </c>
      <c r="E904">
        <v>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</row>
    <row r="905" spans="1:12" x14ac:dyDescent="0.25">
      <c r="C905" t="s">
        <v>1264</v>
      </c>
      <c r="D905">
        <v>0</v>
      </c>
      <c r="E905">
        <v>0</v>
      </c>
      <c r="F905">
        <v>0</v>
      </c>
      <c r="G905">
        <v>0</v>
      </c>
      <c r="H905">
        <v>0</v>
      </c>
      <c r="I905">
        <v>0</v>
      </c>
      <c r="J905">
        <v>0</v>
      </c>
      <c r="K905">
        <v>0</v>
      </c>
      <c r="L905">
        <v>0</v>
      </c>
    </row>
    <row r="906" spans="1:12" x14ac:dyDescent="0.25">
      <c r="C906" t="s">
        <v>1265</v>
      </c>
      <c r="D906">
        <v>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</row>
    <row r="907" spans="1:12" x14ac:dyDescent="0.25">
      <c r="C907" t="s">
        <v>1266</v>
      </c>
      <c r="D907">
        <v>0</v>
      </c>
      <c r="E907">
        <v>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</row>
    <row r="908" spans="1:12" x14ac:dyDescent="0.25">
      <c r="C908" t="s">
        <v>1267</v>
      </c>
      <c r="D908">
        <v>0</v>
      </c>
      <c r="E908">
        <v>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</row>
    <row r="909" spans="1:12" x14ac:dyDescent="0.25">
      <c r="C909" t="s">
        <v>1268</v>
      </c>
      <c r="D909">
        <v>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</row>
    <row r="910" spans="1:12" x14ac:dyDescent="0.25">
      <c r="C910" t="s">
        <v>1269</v>
      </c>
      <c r="D910">
        <v>0</v>
      </c>
      <c r="E910">
        <v>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0</v>
      </c>
      <c r="L910">
        <v>0</v>
      </c>
    </row>
    <row r="911" spans="1:12" x14ac:dyDescent="0.25">
      <c r="A911" t="s">
        <v>1270</v>
      </c>
    </row>
    <row r="912" spans="1:12" x14ac:dyDescent="0.25">
      <c r="C912" t="s">
        <v>1271</v>
      </c>
      <c r="D912">
        <v>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</row>
    <row r="913" spans="1:12" x14ac:dyDescent="0.25">
      <c r="C913" t="s">
        <v>1272</v>
      </c>
      <c r="D913">
        <v>0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</row>
    <row r="914" spans="1:12" x14ac:dyDescent="0.25">
      <c r="C914" t="s">
        <v>1273</v>
      </c>
      <c r="D914">
        <v>0</v>
      </c>
      <c r="E914">
        <v>0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</row>
    <row r="915" spans="1:12" x14ac:dyDescent="0.25">
      <c r="C915" t="s">
        <v>1274</v>
      </c>
      <c r="D915">
        <v>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</row>
    <row r="916" spans="1:12" x14ac:dyDescent="0.25">
      <c r="C916" t="s">
        <v>1275</v>
      </c>
      <c r="D916">
        <v>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</row>
    <row r="917" spans="1:12" x14ac:dyDescent="0.25">
      <c r="A917" t="s">
        <v>1276</v>
      </c>
    </row>
    <row r="918" spans="1:12" x14ac:dyDescent="0.25">
      <c r="C918" t="s">
        <v>1277</v>
      </c>
      <c r="D918">
        <v>0</v>
      </c>
      <c r="E918">
        <v>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</row>
    <row r="919" spans="1:12" x14ac:dyDescent="0.25">
      <c r="C919" t="s">
        <v>1278</v>
      </c>
      <c r="D919">
        <v>0</v>
      </c>
      <c r="E919">
        <v>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</row>
    <row r="920" spans="1:12" x14ac:dyDescent="0.25">
      <c r="C920" t="s">
        <v>1279</v>
      </c>
      <c r="D920">
        <v>0</v>
      </c>
      <c r="E920">
        <v>0</v>
      </c>
      <c r="F920">
        <v>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</row>
    <row r="921" spans="1:12" x14ac:dyDescent="0.25">
      <c r="C921" t="s">
        <v>1280</v>
      </c>
      <c r="D921">
        <v>0</v>
      </c>
      <c r="E921">
        <v>0</v>
      </c>
      <c r="F921">
        <v>0</v>
      </c>
      <c r="G921">
        <v>0</v>
      </c>
      <c r="H921">
        <v>0</v>
      </c>
      <c r="I921">
        <v>0</v>
      </c>
      <c r="J921">
        <v>0</v>
      </c>
      <c r="K921">
        <v>0</v>
      </c>
      <c r="L921">
        <v>0</v>
      </c>
    </row>
    <row r="922" spans="1:12" x14ac:dyDescent="0.25">
      <c r="C922" t="s">
        <v>1281</v>
      </c>
      <c r="D922">
        <v>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</row>
    <row r="923" spans="1:12" x14ac:dyDescent="0.25">
      <c r="C923" t="s">
        <v>1282</v>
      </c>
      <c r="D923">
        <v>0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</row>
    <row r="924" spans="1:12" x14ac:dyDescent="0.25">
      <c r="C924" t="s">
        <v>1283</v>
      </c>
      <c r="D924">
        <v>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</row>
    <row r="925" spans="1:12" x14ac:dyDescent="0.25">
      <c r="C925" t="s">
        <v>1284</v>
      </c>
      <c r="D925">
        <v>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</row>
    <row r="926" spans="1:12" x14ac:dyDescent="0.25">
      <c r="C926" t="s">
        <v>1285</v>
      </c>
      <c r="D926">
        <v>0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</row>
    <row r="927" spans="1:12" x14ac:dyDescent="0.25">
      <c r="C927" t="s">
        <v>1286</v>
      </c>
      <c r="D927">
        <v>0</v>
      </c>
      <c r="E927">
        <v>0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</row>
    <row r="928" spans="1:12" x14ac:dyDescent="0.25">
      <c r="C928" t="s">
        <v>1287</v>
      </c>
      <c r="D928">
        <v>0</v>
      </c>
      <c r="E928">
        <v>0</v>
      </c>
      <c r="F928">
        <v>0</v>
      </c>
      <c r="G928">
        <v>0</v>
      </c>
      <c r="H928">
        <v>0</v>
      </c>
      <c r="I928">
        <v>0</v>
      </c>
      <c r="J928">
        <v>0</v>
      </c>
      <c r="K928">
        <v>0</v>
      </c>
      <c r="L928">
        <v>0</v>
      </c>
    </row>
    <row r="929" spans="1:12" x14ac:dyDescent="0.25">
      <c r="A929" t="s">
        <v>1288</v>
      </c>
    </row>
    <row r="930" spans="1:12" x14ac:dyDescent="0.25">
      <c r="C930" t="s">
        <v>1289</v>
      </c>
      <c r="D930">
        <v>0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</row>
    <row r="931" spans="1:12" x14ac:dyDescent="0.25">
      <c r="C931" t="s">
        <v>1290</v>
      </c>
      <c r="D931">
        <v>0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</row>
    <row r="932" spans="1:12" x14ac:dyDescent="0.25">
      <c r="C932" t="s">
        <v>1291</v>
      </c>
      <c r="D932">
        <v>0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</row>
    <row r="933" spans="1:12" x14ac:dyDescent="0.25">
      <c r="C933" t="s">
        <v>1292</v>
      </c>
      <c r="D933">
        <v>0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</row>
    <row r="934" spans="1:12" x14ac:dyDescent="0.25">
      <c r="C934" t="s">
        <v>1293</v>
      </c>
      <c r="D934">
        <v>0</v>
      </c>
      <c r="E934">
        <v>0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</row>
    <row r="935" spans="1:12" x14ac:dyDescent="0.25">
      <c r="C935" t="s">
        <v>1294</v>
      </c>
      <c r="D935">
        <v>0</v>
      </c>
      <c r="E935">
        <v>0</v>
      </c>
      <c r="F935">
        <v>0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</row>
    <row r="936" spans="1:12" x14ac:dyDescent="0.25">
      <c r="C936" t="s">
        <v>1295</v>
      </c>
      <c r="D936">
        <v>0</v>
      </c>
      <c r="E936">
        <v>0</v>
      </c>
      <c r="F936">
        <v>0</v>
      </c>
      <c r="G936">
        <v>0</v>
      </c>
      <c r="H936">
        <v>0</v>
      </c>
      <c r="I936">
        <v>0</v>
      </c>
      <c r="J936">
        <v>0</v>
      </c>
      <c r="K936">
        <v>0</v>
      </c>
      <c r="L936">
        <v>0</v>
      </c>
    </row>
    <row r="937" spans="1:12" x14ac:dyDescent="0.25">
      <c r="C937" t="s">
        <v>1296</v>
      </c>
      <c r="D937">
        <v>0</v>
      </c>
      <c r="E937">
        <v>0</v>
      </c>
      <c r="F937">
        <v>0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</row>
    <row r="938" spans="1:12" x14ac:dyDescent="0.25">
      <c r="C938" t="s">
        <v>1297</v>
      </c>
      <c r="D938">
        <v>0</v>
      </c>
      <c r="E938">
        <v>0</v>
      </c>
      <c r="F938">
        <v>0</v>
      </c>
      <c r="G938">
        <v>0</v>
      </c>
      <c r="H938">
        <v>0</v>
      </c>
      <c r="I938">
        <v>0</v>
      </c>
      <c r="J938">
        <v>0</v>
      </c>
      <c r="K938">
        <v>0</v>
      </c>
      <c r="L938">
        <v>0</v>
      </c>
    </row>
    <row r="939" spans="1:12" x14ac:dyDescent="0.25">
      <c r="A939" t="s">
        <v>1298</v>
      </c>
    </row>
    <row r="940" spans="1:12" x14ac:dyDescent="0.25">
      <c r="C940" t="s">
        <v>1299</v>
      </c>
      <c r="D940">
        <v>0</v>
      </c>
      <c r="E940">
        <v>0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</row>
    <row r="941" spans="1:12" x14ac:dyDescent="0.25">
      <c r="C941" t="s">
        <v>1300</v>
      </c>
      <c r="D941">
        <v>0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</row>
    <row r="942" spans="1:12" x14ac:dyDescent="0.25">
      <c r="C942" t="s">
        <v>1301</v>
      </c>
      <c r="D942">
        <v>0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</row>
    <row r="943" spans="1:12" x14ac:dyDescent="0.25">
      <c r="C943" t="s">
        <v>1302</v>
      </c>
      <c r="D943">
        <v>0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</row>
    <row r="944" spans="1:12" x14ac:dyDescent="0.25">
      <c r="C944" t="s">
        <v>1303</v>
      </c>
      <c r="D944">
        <v>0</v>
      </c>
      <c r="E944">
        <v>0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</row>
    <row r="945" spans="1:12" x14ac:dyDescent="0.25">
      <c r="C945" t="s">
        <v>1304</v>
      </c>
      <c r="D945">
        <v>0</v>
      </c>
      <c r="E945">
        <v>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</row>
    <row r="946" spans="1:12" x14ac:dyDescent="0.25">
      <c r="C946" t="s">
        <v>1305</v>
      </c>
      <c r="D946">
        <v>0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</row>
    <row r="947" spans="1:12" x14ac:dyDescent="0.25">
      <c r="C947" t="s">
        <v>1306</v>
      </c>
      <c r="D947">
        <v>0</v>
      </c>
      <c r="E947">
        <v>0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</row>
    <row r="948" spans="1:12" x14ac:dyDescent="0.25">
      <c r="C948" t="s">
        <v>1307</v>
      </c>
      <c r="D948">
        <v>0</v>
      </c>
      <c r="E948">
        <v>0</v>
      </c>
      <c r="F948">
        <v>0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</row>
    <row r="949" spans="1:12" x14ac:dyDescent="0.25">
      <c r="A949" t="s">
        <v>1308</v>
      </c>
    </row>
    <row r="950" spans="1:12" x14ac:dyDescent="0.25">
      <c r="C950" t="s">
        <v>1309</v>
      </c>
      <c r="D950">
        <v>0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</row>
    <row r="951" spans="1:12" x14ac:dyDescent="0.25">
      <c r="C951" t="s">
        <v>1310</v>
      </c>
      <c r="D951">
        <v>0</v>
      </c>
      <c r="E951">
        <v>0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</row>
    <row r="952" spans="1:12" x14ac:dyDescent="0.25">
      <c r="C952" t="s">
        <v>1311</v>
      </c>
      <c r="D952">
        <v>0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</row>
    <row r="953" spans="1:12" x14ac:dyDescent="0.25">
      <c r="C953" t="s">
        <v>1312</v>
      </c>
      <c r="D953">
        <v>0</v>
      </c>
      <c r="E953">
        <v>0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</row>
    <row r="954" spans="1:12" x14ac:dyDescent="0.25">
      <c r="C954" t="s">
        <v>1313</v>
      </c>
      <c r="D954">
        <v>0</v>
      </c>
      <c r="E954">
        <v>0</v>
      </c>
      <c r="F954">
        <v>0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</row>
    <row r="955" spans="1:12" x14ac:dyDescent="0.25">
      <c r="A955" t="s">
        <v>1314</v>
      </c>
    </row>
    <row r="956" spans="1:12" x14ac:dyDescent="0.25">
      <c r="C956" t="s">
        <v>1315</v>
      </c>
      <c r="D956">
        <v>0</v>
      </c>
      <c r="E956">
        <v>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</row>
    <row r="957" spans="1:12" x14ac:dyDescent="0.25">
      <c r="C957" t="s">
        <v>1316</v>
      </c>
      <c r="D957">
        <v>0</v>
      </c>
      <c r="E957">
        <v>0</v>
      </c>
      <c r="F957">
        <v>0</v>
      </c>
      <c r="G957">
        <v>0</v>
      </c>
      <c r="H957">
        <v>0</v>
      </c>
      <c r="I957">
        <v>0</v>
      </c>
      <c r="J957">
        <v>0</v>
      </c>
      <c r="K957">
        <v>0</v>
      </c>
      <c r="L957">
        <v>0</v>
      </c>
    </row>
    <row r="958" spans="1:12" x14ac:dyDescent="0.25">
      <c r="C958" t="s">
        <v>1317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</row>
    <row r="959" spans="1:12" x14ac:dyDescent="0.25">
      <c r="C959" t="s">
        <v>1318</v>
      </c>
      <c r="D959">
        <v>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</row>
    <row r="960" spans="1:12" x14ac:dyDescent="0.25">
      <c r="C960" t="s">
        <v>1319</v>
      </c>
      <c r="D960">
        <v>0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</row>
    <row r="961" spans="1:12" x14ac:dyDescent="0.25">
      <c r="C961" t="s">
        <v>1320</v>
      </c>
      <c r="D961">
        <v>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</row>
    <row r="962" spans="1:12" x14ac:dyDescent="0.25">
      <c r="C962" t="s">
        <v>1321</v>
      </c>
      <c r="D962">
        <v>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</row>
    <row r="963" spans="1:12" x14ac:dyDescent="0.25">
      <c r="C963" t="s">
        <v>1322</v>
      </c>
      <c r="D963">
        <v>0</v>
      </c>
      <c r="E963">
        <v>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</row>
    <row r="964" spans="1:12" x14ac:dyDescent="0.25">
      <c r="C964" t="s">
        <v>1323</v>
      </c>
      <c r="D964">
        <v>0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</row>
    <row r="965" spans="1:12" x14ac:dyDescent="0.25">
      <c r="A965" t="s">
        <v>1324</v>
      </c>
    </row>
    <row r="966" spans="1:12" x14ac:dyDescent="0.25">
      <c r="C966" t="s">
        <v>1325</v>
      </c>
      <c r="D966">
        <v>0</v>
      </c>
      <c r="E966">
        <v>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</row>
    <row r="967" spans="1:12" x14ac:dyDescent="0.25">
      <c r="C967" t="s">
        <v>1326</v>
      </c>
      <c r="D967">
        <v>0</v>
      </c>
      <c r="E967">
        <v>0</v>
      </c>
      <c r="F967">
        <v>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</row>
    <row r="968" spans="1:12" x14ac:dyDescent="0.25">
      <c r="C968" t="s">
        <v>1327</v>
      </c>
      <c r="D968">
        <v>0</v>
      </c>
      <c r="E968">
        <v>0</v>
      </c>
      <c r="F968">
        <v>0</v>
      </c>
      <c r="G968">
        <v>0</v>
      </c>
      <c r="H968">
        <v>0</v>
      </c>
      <c r="I968">
        <v>0</v>
      </c>
      <c r="J968">
        <v>0</v>
      </c>
      <c r="K968">
        <v>0</v>
      </c>
      <c r="L968">
        <v>0</v>
      </c>
    </row>
    <row r="969" spans="1:12" x14ac:dyDescent="0.25">
      <c r="C969" t="s">
        <v>1328</v>
      </c>
      <c r="D969">
        <v>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0</v>
      </c>
      <c r="K969">
        <v>0</v>
      </c>
      <c r="L969">
        <v>0</v>
      </c>
    </row>
    <row r="970" spans="1:12" x14ac:dyDescent="0.25">
      <c r="C970" t="s">
        <v>1329</v>
      </c>
      <c r="D970">
        <v>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</row>
    <row r="971" spans="1:12" x14ac:dyDescent="0.25">
      <c r="C971" t="s">
        <v>1330</v>
      </c>
      <c r="D971">
        <v>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</row>
    <row r="972" spans="1:12" x14ac:dyDescent="0.25">
      <c r="C972" t="s">
        <v>1331</v>
      </c>
      <c r="D972">
        <v>0</v>
      </c>
      <c r="E972">
        <v>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</row>
    <row r="973" spans="1:12" x14ac:dyDescent="0.25">
      <c r="C973" t="s">
        <v>1332</v>
      </c>
      <c r="D973">
        <v>0</v>
      </c>
      <c r="E973">
        <v>0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</row>
    <row r="974" spans="1:12" x14ac:dyDescent="0.25">
      <c r="C974" t="s">
        <v>1333</v>
      </c>
      <c r="D974">
        <v>0</v>
      </c>
      <c r="E974">
        <v>0</v>
      </c>
      <c r="F974">
        <v>0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</row>
    <row r="975" spans="1:12" x14ac:dyDescent="0.25">
      <c r="A975" t="s">
        <v>1334</v>
      </c>
    </row>
    <row r="976" spans="1:12" x14ac:dyDescent="0.25">
      <c r="C976" t="s">
        <v>1335</v>
      </c>
      <c r="D976">
        <v>0</v>
      </c>
      <c r="E976">
        <v>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</row>
    <row r="977" spans="2:12" x14ac:dyDescent="0.25">
      <c r="C977" t="s">
        <v>1336</v>
      </c>
      <c r="D977">
        <v>0</v>
      </c>
      <c r="E977">
        <v>0</v>
      </c>
      <c r="F977">
        <v>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</row>
    <row r="978" spans="2:12" x14ac:dyDescent="0.25">
      <c r="C978" t="s">
        <v>1337</v>
      </c>
      <c r="D978">
        <v>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</row>
    <row r="979" spans="2:12" x14ac:dyDescent="0.25">
      <c r="C979" t="s">
        <v>1338</v>
      </c>
      <c r="D979">
        <v>0</v>
      </c>
      <c r="E979">
        <v>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</row>
    <row r="980" spans="2:12" x14ac:dyDescent="0.25">
      <c r="C980" t="s">
        <v>1339</v>
      </c>
      <c r="D980">
        <v>0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</row>
    <row r="981" spans="2:12" x14ac:dyDescent="0.25">
      <c r="C981" t="s">
        <v>1340</v>
      </c>
      <c r="D981">
        <v>0</v>
      </c>
      <c r="E981">
        <v>0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</row>
    <row r="982" spans="2:12" x14ac:dyDescent="0.25">
      <c r="C982" t="s">
        <v>1341</v>
      </c>
      <c r="D982">
        <v>0</v>
      </c>
      <c r="E982">
        <v>0</v>
      </c>
      <c r="F982">
        <v>0</v>
      </c>
      <c r="G982">
        <v>0</v>
      </c>
      <c r="H982">
        <v>0</v>
      </c>
      <c r="I982">
        <v>0</v>
      </c>
      <c r="J982">
        <v>0</v>
      </c>
      <c r="K982">
        <v>0</v>
      </c>
      <c r="L982">
        <v>0</v>
      </c>
    </row>
    <row r="983" spans="2:12" x14ac:dyDescent="0.25">
      <c r="B983" t="s">
        <v>1342</v>
      </c>
    </row>
    <row r="984" spans="2:12" x14ac:dyDescent="0.25">
      <c r="C984" t="s">
        <v>1343</v>
      </c>
      <c r="D984">
        <v>0</v>
      </c>
      <c r="E984">
        <v>0</v>
      </c>
      <c r="F984">
        <v>0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</row>
    <row r="985" spans="2:12" x14ac:dyDescent="0.25">
      <c r="C985" t="s">
        <v>1344</v>
      </c>
      <c r="D985">
        <v>0</v>
      </c>
      <c r="E985">
        <v>0</v>
      </c>
      <c r="F985">
        <v>0</v>
      </c>
      <c r="G985">
        <v>0</v>
      </c>
      <c r="H985">
        <v>0</v>
      </c>
      <c r="I985">
        <v>0</v>
      </c>
      <c r="J985">
        <v>0</v>
      </c>
      <c r="K985">
        <v>0</v>
      </c>
      <c r="L985">
        <v>0</v>
      </c>
    </row>
    <row r="986" spans="2:12" x14ac:dyDescent="0.25">
      <c r="C986" t="s">
        <v>1345</v>
      </c>
      <c r="D986">
        <v>0</v>
      </c>
      <c r="E986">
        <v>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</row>
    <row r="987" spans="2:12" x14ac:dyDescent="0.25">
      <c r="C987" t="s">
        <v>1346</v>
      </c>
      <c r="D987">
        <v>0</v>
      </c>
      <c r="E987">
        <v>0</v>
      </c>
      <c r="F987">
        <v>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</row>
    <row r="988" spans="2:12" x14ac:dyDescent="0.25">
      <c r="C988" t="s">
        <v>1347</v>
      </c>
      <c r="D988">
        <v>0</v>
      </c>
      <c r="E988">
        <v>0</v>
      </c>
      <c r="F988">
        <v>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</row>
    <row r="989" spans="2:12" x14ac:dyDescent="0.25">
      <c r="C989" t="s">
        <v>1348</v>
      </c>
      <c r="D989">
        <v>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</row>
    <row r="990" spans="2:12" x14ac:dyDescent="0.25">
      <c r="C990" t="s">
        <v>1349</v>
      </c>
      <c r="D990">
        <v>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</row>
    <row r="991" spans="2:12" x14ac:dyDescent="0.25">
      <c r="C991" t="s">
        <v>1350</v>
      </c>
      <c r="D991">
        <v>0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</row>
    <row r="992" spans="2:12" x14ac:dyDescent="0.25">
      <c r="C992" t="s">
        <v>1351</v>
      </c>
      <c r="D992">
        <v>0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</row>
    <row r="993" spans="1:12" x14ac:dyDescent="0.25">
      <c r="C993" t="s">
        <v>1352</v>
      </c>
      <c r="D993">
        <v>0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</row>
    <row r="994" spans="1:12" x14ac:dyDescent="0.25">
      <c r="C994" t="s">
        <v>1353</v>
      </c>
      <c r="D994">
        <v>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</row>
    <row r="995" spans="1:12" x14ac:dyDescent="0.25">
      <c r="C995" t="s">
        <v>1354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</row>
    <row r="996" spans="1:12" x14ac:dyDescent="0.25">
      <c r="C996" t="s">
        <v>1355</v>
      </c>
      <c r="D996">
        <v>0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</row>
    <row r="997" spans="1:12" x14ac:dyDescent="0.25">
      <c r="C997" t="s">
        <v>1356</v>
      </c>
      <c r="D997">
        <v>0</v>
      </c>
      <c r="E997">
        <v>0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</row>
    <row r="998" spans="1:12" x14ac:dyDescent="0.25">
      <c r="C998" t="s">
        <v>1357</v>
      </c>
      <c r="D998">
        <v>0</v>
      </c>
      <c r="E998">
        <v>0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</row>
    <row r="999" spans="1:12" x14ac:dyDescent="0.25">
      <c r="C999" t="s">
        <v>1358</v>
      </c>
      <c r="D999">
        <v>0</v>
      </c>
      <c r="E999">
        <v>0</v>
      </c>
      <c r="F999">
        <v>0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</row>
    <row r="1000" spans="1:12" x14ac:dyDescent="0.25">
      <c r="C1000" t="s">
        <v>1359</v>
      </c>
      <c r="D1000">
        <v>0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</row>
    <row r="1001" spans="1:12" x14ac:dyDescent="0.25">
      <c r="C1001" t="s">
        <v>1360</v>
      </c>
      <c r="D1001">
        <v>0</v>
      </c>
      <c r="E1001">
        <v>0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</row>
    <row r="1002" spans="1:12" x14ac:dyDescent="0.25">
      <c r="B1002" t="s">
        <v>1361</v>
      </c>
    </row>
    <row r="1003" spans="1:12" x14ac:dyDescent="0.25">
      <c r="A1003" t="s">
        <v>1362</v>
      </c>
    </row>
    <row r="1004" spans="1:12" x14ac:dyDescent="0.25">
      <c r="C1004" t="s">
        <v>1363</v>
      </c>
      <c r="D1004">
        <v>0</v>
      </c>
      <c r="E1004">
        <v>0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</row>
    <row r="1005" spans="1:12" x14ac:dyDescent="0.25">
      <c r="C1005" t="s">
        <v>1364</v>
      </c>
      <c r="D1005">
        <v>0</v>
      </c>
      <c r="E1005">
        <v>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</row>
    <row r="1006" spans="1:12" x14ac:dyDescent="0.25">
      <c r="C1006" t="s">
        <v>1365</v>
      </c>
      <c r="D1006">
        <v>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</row>
    <row r="1007" spans="1:12" x14ac:dyDescent="0.25">
      <c r="C1007" t="s">
        <v>1366</v>
      </c>
      <c r="D1007">
        <v>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</row>
    <row r="1008" spans="1:12" x14ac:dyDescent="0.25">
      <c r="C1008" t="s">
        <v>1367</v>
      </c>
      <c r="D1008">
        <v>0</v>
      </c>
      <c r="E1008">
        <v>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0</v>
      </c>
      <c r="L1008">
        <v>0</v>
      </c>
    </row>
    <row r="1009" spans="1:12" x14ac:dyDescent="0.25">
      <c r="C1009" t="s">
        <v>1368</v>
      </c>
      <c r="D1009">
        <v>0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</row>
    <row r="1010" spans="1:12" x14ac:dyDescent="0.25">
      <c r="C1010" t="s">
        <v>1369</v>
      </c>
      <c r="D1010">
        <v>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</row>
    <row r="1011" spans="1:12" x14ac:dyDescent="0.25">
      <c r="C1011" t="s">
        <v>1370</v>
      </c>
      <c r="D1011">
        <v>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</row>
    <row r="1012" spans="1:12" x14ac:dyDescent="0.25">
      <c r="C1012" t="s">
        <v>1371</v>
      </c>
      <c r="D1012">
        <v>0</v>
      </c>
      <c r="E1012">
        <v>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</row>
    <row r="1013" spans="1:12" x14ac:dyDescent="0.25">
      <c r="C1013" t="s">
        <v>1372</v>
      </c>
      <c r="D1013">
        <v>0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</row>
    <row r="1014" spans="1:12" x14ac:dyDescent="0.25">
      <c r="A1014" t="s">
        <v>1373</v>
      </c>
    </row>
    <row r="1015" spans="1:12" x14ac:dyDescent="0.25">
      <c r="B1015" t="s">
        <v>1374</v>
      </c>
    </row>
    <row r="1016" spans="1:12" x14ac:dyDescent="0.25">
      <c r="C1016" t="s">
        <v>1375</v>
      </c>
      <c r="D1016">
        <v>0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</row>
    <row r="1017" spans="1:12" x14ac:dyDescent="0.25">
      <c r="B1017" t="s">
        <v>1376</v>
      </c>
    </row>
    <row r="1018" spans="1:12" x14ac:dyDescent="0.25">
      <c r="C1018" t="s">
        <v>1377</v>
      </c>
      <c r="D1018">
        <v>0</v>
      </c>
      <c r="E1018">
        <v>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</row>
    <row r="1019" spans="1:12" x14ac:dyDescent="0.25">
      <c r="C1019" t="s">
        <v>1378</v>
      </c>
      <c r="D1019">
        <v>0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</row>
    <row r="1020" spans="1:12" x14ac:dyDescent="0.25">
      <c r="C1020" t="s">
        <v>1379</v>
      </c>
      <c r="D1020">
        <v>0</v>
      </c>
      <c r="E1020">
        <v>0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</row>
    <row r="1021" spans="1:12" x14ac:dyDescent="0.25">
      <c r="C1021" t="s">
        <v>1380</v>
      </c>
      <c r="D1021">
        <v>0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</row>
    <row r="1022" spans="1:12" x14ac:dyDescent="0.25">
      <c r="A1022" t="s">
        <v>160</v>
      </c>
    </row>
    <row r="1023" spans="1:12" x14ac:dyDescent="0.25">
      <c r="B1023" t="s">
        <v>161</v>
      </c>
    </row>
    <row r="1024" spans="1:12" x14ac:dyDescent="0.25">
      <c r="C1024" t="s">
        <v>162</v>
      </c>
      <c r="D1024" s="75">
        <v>123194.38</v>
      </c>
      <c r="E1024">
        <v>0</v>
      </c>
      <c r="F1024">
        <v>0</v>
      </c>
      <c r="G1024">
        <v>0</v>
      </c>
      <c r="H1024" s="75">
        <v>202022.1</v>
      </c>
      <c r="I1024" s="75">
        <v>49635.18</v>
      </c>
      <c r="J1024" s="75">
        <v>246673.41</v>
      </c>
      <c r="K1024" s="75">
        <v>319728.69</v>
      </c>
      <c r="L1024">
        <v>0</v>
      </c>
    </row>
    <row r="1025" spans="1:12" x14ac:dyDescent="0.25">
      <c r="C1025" t="s">
        <v>163</v>
      </c>
      <c r="D1025" s="75">
        <v>1610.06</v>
      </c>
      <c r="E1025" s="75">
        <v>5570.13</v>
      </c>
      <c r="F1025" s="75">
        <v>10831.64</v>
      </c>
      <c r="G1025" s="75">
        <v>5284.5</v>
      </c>
      <c r="H1025" s="75">
        <v>12675</v>
      </c>
      <c r="I1025" s="75">
        <v>11532.5</v>
      </c>
      <c r="J1025" s="75">
        <v>10973.14</v>
      </c>
      <c r="K1025" s="75">
        <v>10688.7</v>
      </c>
      <c r="L1025" s="75">
        <v>10683.3</v>
      </c>
    </row>
    <row r="1026" spans="1:12" x14ac:dyDescent="0.25">
      <c r="C1026" t="s">
        <v>1381</v>
      </c>
      <c r="D1026">
        <v>0</v>
      </c>
      <c r="E1026">
        <v>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</row>
    <row r="1027" spans="1:12" x14ac:dyDescent="0.25">
      <c r="C1027" t="s">
        <v>1382</v>
      </c>
      <c r="D1027">
        <v>0</v>
      </c>
      <c r="E1027">
        <v>0</v>
      </c>
      <c r="F1027">
        <v>0</v>
      </c>
      <c r="G1027">
        <v>0</v>
      </c>
      <c r="H1027">
        <v>0</v>
      </c>
      <c r="I1027">
        <v>0</v>
      </c>
      <c r="J1027">
        <v>0</v>
      </c>
      <c r="K1027">
        <v>0</v>
      </c>
      <c r="L1027">
        <v>0</v>
      </c>
    </row>
    <row r="1028" spans="1:12" x14ac:dyDescent="0.25">
      <c r="C1028" t="s">
        <v>1383</v>
      </c>
      <c r="D1028">
        <v>0</v>
      </c>
      <c r="E1028">
        <v>0</v>
      </c>
      <c r="F1028">
        <v>0</v>
      </c>
      <c r="G1028">
        <v>0</v>
      </c>
      <c r="H1028">
        <v>0</v>
      </c>
      <c r="I1028">
        <v>0</v>
      </c>
      <c r="J1028">
        <v>0</v>
      </c>
      <c r="K1028">
        <v>0</v>
      </c>
      <c r="L1028">
        <v>0</v>
      </c>
    </row>
    <row r="1029" spans="1:12" x14ac:dyDescent="0.25">
      <c r="A1029" t="s">
        <v>1384</v>
      </c>
    </row>
    <row r="1030" spans="1:12" x14ac:dyDescent="0.25">
      <c r="C1030" t="s">
        <v>1385</v>
      </c>
      <c r="D1030">
        <v>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</row>
    <row r="1031" spans="1:12" x14ac:dyDescent="0.25">
      <c r="C1031" t="s">
        <v>1386</v>
      </c>
      <c r="D1031">
        <v>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</row>
    <row r="1032" spans="1:12" x14ac:dyDescent="0.25">
      <c r="C1032" t="s">
        <v>1387</v>
      </c>
      <c r="D1032">
        <v>0</v>
      </c>
      <c r="E1032">
        <v>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</row>
    <row r="1033" spans="1:12" x14ac:dyDescent="0.25">
      <c r="C1033" t="s">
        <v>1388</v>
      </c>
      <c r="D1033">
        <v>0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</row>
    <row r="1034" spans="1:12" x14ac:dyDescent="0.25">
      <c r="C1034" t="s">
        <v>1389</v>
      </c>
      <c r="D1034">
        <v>0</v>
      </c>
      <c r="E1034">
        <v>0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</row>
    <row r="1035" spans="1:12" x14ac:dyDescent="0.25">
      <c r="C1035" t="s">
        <v>1390</v>
      </c>
      <c r="D1035">
        <v>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</row>
    <row r="1036" spans="1:12" x14ac:dyDescent="0.25">
      <c r="C1036" t="s">
        <v>1391</v>
      </c>
      <c r="D1036">
        <v>0</v>
      </c>
      <c r="E1036">
        <v>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</row>
    <row r="1037" spans="1:12" x14ac:dyDescent="0.25">
      <c r="A1037" t="s">
        <v>164</v>
      </c>
    </row>
    <row r="1038" spans="1:12" x14ac:dyDescent="0.25">
      <c r="C1038" t="s">
        <v>252</v>
      </c>
      <c r="D1038">
        <v>0</v>
      </c>
      <c r="E1038">
        <v>0</v>
      </c>
      <c r="F1038">
        <v>0</v>
      </c>
      <c r="G1038">
        <v>0</v>
      </c>
      <c r="H1038">
        <v>0</v>
      </c>
      <c r="I1038">
        <v>0</v>
      </c>
      <c r="J1038">
        <v>0</v>
      </c>
      <c r="K1038">
        <v>0</v>
      </c>
      <c r="L1038">
        <v>0</v>
      </c>
    </row>
    <row r="1039" spans="1:12" x14ac:dyDescent="0.25">
      <c r="C1039" t="s">
        <v>253</v>
      </c>
      <c r="D1039">
        <v>0</v>
      </c>
      <c r="E1039">
        <v>0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0</v>
      </c>
    </row>
    <row r="1040" spans="1:12" x14ac:dyDescent="0.25">
      <c r="C1040" t="s">
        <v>254</v>
      </c>
      <c r="D1040">
        <v>0</v>
      </c>
      <c r="E1040">
        <v>0</v>
      </c>
      <c r="F1040">
        <v>0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</row>
    <row r="1041" spans="1:12" x14ac:dyDescent="0.25">
      <c r="C1041" t="s">
        <v>255</v>
      </c>
      <c r="D1041">
        <v>0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0</v>
      </c>
      <c r="K1041">
        <v>0</v>
      </c>
      <c r="L1041">
        <v>0</v>
      </c>
    </row>
    <row r="1042" spans="1:12" x14ac:dyDescent="0.25">
      <c r="C1042" t="s">
        <v>256</v>
      </c>
      <c r="D1042">
        <v>0</v>
      </c>
      <c r="E1042">
        <v>0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0</v>
      </c>
      <c r="L1042">
        <v>0</v>
      </c>
    </row>
    <row r="1043" spans="1:12" x14ac:dyDescent="0.25">
      <c r="C1043" t="s">
        <v>165</v>
      </c>
      <c r="D1043" s="75">
        <v>5000</v>
      </c>
      <c r="E1043">
        <v>0</v>
      </c>
      <c r="F1043" s="75">
        <v>-5000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</row>
    <row r="1044" spans="1:12" x14ac:dyDescent="0.25">
      <c r="C1044" t="s">
        <v>257</v>
      </c>
      <c r="D1044">
        <v>0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</row>
    <row r="1045" spans="1:12" x14ac:dyDescent="0.25">
      <c r="A1045" t="s">
        <v>1392</v>
      </c>
    </row>
    <row r="1046" spans="1:12" x14ac:dyDescent="0.25">
      <c r="C1046" t="s">
        <v>1393</v>
      </c>
      <c r="D1046">
        <v>0</v>
      </c>
      <c r="E1046">
        <v>0</v>
      </c>
      <c r="F1046">
        <v>0</v>
      </c>
      <c r="G1046">
        <v>0</v>
      </c>
      <c r="H1046">
        <v>0</v>
      </c>
      <c r="I1046">
        <v>0</v>
      </c>
      <c r="J1046">
        <v>0</v>
      </c>
      <c r="K1046">
        <v>0</v>
      </c>
      <c r="L1046">
        <v>0</v>
      </c>
    </row>
    <row r="1047" spans="1:12" x14ac:dyDescent="0.25">
      <c r="C1047" t="s">
        <v>1394</v>
      </c>
      <c r="D1047">
        <v>0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</row>
    <row r="1048" spans="1:12" x14ac:dyDescent="0.25">
      <c r="C1048" t="s">
        <v>1395</v>
      </c>
      <c r="D1048">
        <v>0</v>
      </c>
      <c r="E1048">
        <v>0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</row>
    <row r="1049" spans="1:12" x14ac:dyDescent="0.25">
      <c r="C1049" t="s">
        <v>1396</v>
      </c>
      <c r="D1049">
        <v>0</v>
      </c>
      <c r="E1049">
        <v>0</v>
      </c>
      <c r="F1049">
        <v>0</v>
      </c>
      <c r="G1049">
        <v>0</v>
      </c>
      <c r="H1049">
        <v>0</v>
      </c>
      <c r="I1049">
        <v>0</v>
      </c>
      <c r="J1049">
        <v>0</v>
      </c>
      <c r="K1049">
        <v>0</v>
      </c>
      <c r="L1049">
        <v>0</v>
      </c>
    </row>
    <row r="1050" spans="1:12" x14ac:dyDescent="0.25">
      <c r="C1050" t="s">
        <v>1397</v>
      </c>
      <c r="D1050">
        <v>0</v>
      </c>
      <c r="E1050">
        <v>0</v>
      </c>
      <c r="F1050">
        <v>0</v>
      </c>
      <c r="G1050">
        <v>0</v>
      </c>
      <c r="H1050">
        <v>0</v>
      </c>
      <c r="I1050">
        <v>0</v>
      </c>
      <c r="J1050">
        <v>0</v>
      </c>
      <c r="K1050">
        <v>0</v>
      </c>
      <c r="L1050">
        <v>0</v>
      </c>
    </row>
    <row r="1051" spans="1:12" x14ac:dyDescent="0.25">
      <c r="C1051" t="s">
        <v>1398</v>
      </c>
      <c r="D1051">
        <v>0</v>
      </c>
      <c r="E1051">
        <v>0</v>
      </c>
      <c r="F1051">
        <v>0</v>
      </c>
      <c r="G1051">
        <v>0</v>
      </c>
      <c r="H1051">
        <v>0</v>
      </c>
      <c r="I1051">
        <v>0</v>
      </c>
      <c r="J1051">
        <v>0</v>
      </c>
      <c r="K1051">
        <v>0</v>
      </c>
      <c r="L1051">
        <v>0</v>
      </c>
    </row>
    <row r="1052" spans="1:12" x14ac:dyDescent="0.25">
      <c r="C1052" t="s">
        <v>1399</v>
      </c>
      <c r="D1052">
        <v>0</v>
      </c>
      <c r="E1052">
        <v>0</v>
      </c>
      <c r="F1052">
        <v>0</v>
      </c>
      <c r="G1052">
        <v>0</v>
      </c>
      <c r="H1052">
        <v>0</v>
      </c>
      <c r="I1052">
        <v>0</v>
      </c>
      <c r="J1052">
        <v>0</v>
      </c>
      <c r="K1052">
        <v>0</v>
      </c>
      <c r="L1052">
        <v>0</v>
      </c>
    </row>
    <row r="1053" spans="1:12" x14ac:dyDescent="0.25">
      <c r="B1053" t="s">
        <v>1400</v>
      </c>
    </row>
    <row r="1054" spans="1:12" x14ac:dyDescent="0.25">
      <c r="A1054" t="s">
        <v>1401</v>
      </c>
    </row>
    <row r="1055" spans="1:12" x14ac:dyDescent="0.25">
      <c r="C1055" t="s">
        <v>1402</v>
      </c>
      <c r="D1055">
        <v>0</v>
      </c>
      <c r="E1055">
        <v>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</row>
    <row r="1056" spans="1:12" x14ac:dyDescent="0.25">
      <c r="C1056" t="s">
        <v>1403</v>
      </c>
      <c r="D1056">
        <v>0</v>
      </c>
      <c r="E1056">
        <v>0</v>
      </c>
      <c r="F1056">
        <v>0</v>
      </c>
      <c r="G1056">
        <v>0</v>
      </c>
      <c r="H1056">
        <v>0</v>
      </c>
      <c r="I1056">
        <v>0</v>
      </c>
      <c r="J1056">
        <v>0</v>
      </c>
      <c r="K1056">
        <v>0</v>
      </c>
      <c r="L1056">
        <v>0</v>
      </c>
    </row>
    <row r="1057" spans="1:12" x14ac:dyDescent="0.25">
      <c r="C1057" t="s">
        <v>1404</v>
      </c>
      <c r="D1057">
        <v>0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</row>
    <row r="1058" spans="1:12" x14ac:dyDescent="0.25">
      <c r="C1058" t="s">
        <v>1405</v>
      </c>
      <c r="D1058">
        <v>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</row>
    <row r="1059" spans="1:12" x14ac:dyDescent="0.25">
      <c r="A1059" t="s">
        <v>1406</v>
      </c>
    </row>
    <row r="1060" spans="1:12" x14ac:dyDescent="0.25">
      <c r="C1060" t="s">
        <v>1407</v>
      </c>
      <c r="D1060">
        <v>0</v>
      </c>
      <c r="E1060">
        <v>0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</row>
    <row r="1061" spans="1:12" x14ac:dyDescent="0.25">
      <c r="C1061" t="s">
        <v>1408</v>
      </c>
      <c r="D1061">
        <v>0</v>
      </c>
      <c r="E1061">
        <v>0</v>
      </c>
      <c r="F1061">
        <v>0</v>
      </c>
      <c r="G1061">
        <v>0</v>
      </c>
      <c r="H1061">
        <v>0</v>
      </c>
      <c r="I1061">
        <v>0</v>
      </c>
      <c r="J1061">
        <v>0</v>
      </c>
      <c r="K1061">
        <v>0</v>
      </c>
      <c r="L1061">
        <v>0</v>
      </c>
    </row>
    <row r="1062" spans="1:12" x14ac:dyDescent="0.25">
      <c r="C1062" t="s">
        <v>1409</v>
      </c>
      <c r="D1062">
        <v>0</v>
      </c>
      <c r="E1062">
        <v>0</v>
      </c>
      <c r="F1062">
        <v>0</v>
      </c>
      <c r="G1062">
        <v>0</v>
      </c>
      <c r="H1062">
        <v>0</v>
      </c>
      <c r="I1062">
        <v>0</v>
      </c>
      <c r="J1062">
        <v>0</v>
      </c>
      <c r="K1062">
        <v>0</v>
      </c>
      <c r="L1062">
        <v>0</v>
      </c>
    </row>
    <row r="1063" spans="1:12" x14ac:dyDescent="0.25">
      <c r="C1063" t="s">
        <v>1410</v>
      </c>
      <c r="D1063">
        <v>0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</row>
    <row r="1064" spans="1:12" x14ac:dyDescent="0.25">
      <c r="B1064" t="s">
        <v>1411</v>
      </c>
    </row>
    <row r="1065" spans="1:12" x14ac:dyDescent="0.25">
      <c r="C1065" t="s">
        <v>1412</v>
      </c>
      <c r="D1065">
        <v>0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</row>
    <row r="1066" spans="1:12" x14ac:dyDescent="0.25">
      <c r="C1066" t="s">
        <v>1413</v>
      </c>
      <c r="D1066">
        <v>0</v>
      </c>
      <c r="E1066">
        <v>0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</row>
    <row r="1067" spans="1:12" x14ac:dyDescent="0.25">
      <c r="C1067" t="s">
        <v>1414</v>
      </c>
      <c r="D1067">
        <v>0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0</v>
      </c>
      <c r="K1067">
        <v>0</v>
      </c>
      <c r="L1067">
        <v>0</v>
      </c>
    </row>
    <row r="1068" spans="1:12" x14ac:dyDescent="0.25">
      <c r="B1068" t="s">
        <v>1415</v>
      </c>
    </row>
    <row r="1069" spans="1:12" x14ac:dyDescent="0.25">
      <c r="C1069" t="s">
        <v>1416</v>
      </c>
      <c r="D1069">
        <v>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0</v>
      </c>
      <c r="K1069">
        <v>0</v>
      </c>
      <c r="L1069">
        <v>0</v>
      </c>
    </row>
    <row r="1070" spans="1:12" x14ac:dyDescent="0.25">
      <c r="C1070" t="s">
        <v>1417</v>
      </c>
      <c r="D1070">
        <v>0</v>
      </c>
      <c r="E1070">
        <v>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0</v>
      </c>
      <c r="L1070">
        <v>0</v>
      </c>
    </row>
    <row r="1071" spans="1:12" x14ac:dyDescent="0.25">
      <c r="C1071" t="s">
        <v>1418</v>
      </c>
      <c r="D1071">
        <v>0</v>
      </c>
      <c r="E1071">
        <v>0</v>
      </c>
      <c r="F1071">
        <v>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</row>
    <row r="1072" spans="1:12" x14ac:dyDescent="0.25">
      <c r="C1072" t="s">
        <v>1419</v>
      </c>
      <c r="D1072">
        <v>0</v>
      </c>
      <c r="E1072">
        <v>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</row>
    <row r="1073" spans="2:12" x14ac:dyDescent="0.25">
      <c r="C1073" t="s">
        <v>1420</v>
      </c>
      <c r="D1073">
        <v>0</v>
      </c>
      <c r="E1073">
        <v>0</v>
      </c>
      <c r="F1073">
        <v>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</row>
    <row r="1074" spans="2:12" x14ac:dyDescent="0.25">
      <c r="C1074" t="s">
        <v>1421</v>
      </c>
      <c r="D1074">
        <v>0</v>
      </c>
      <c r="E1074">
        <v>0</v>
      </c>
      <c r="F1074">
        <v>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</row>
    <row r="1075" spans="2:12" x14ac:dyDescent="0.25">
      <c r="C1075" t="s">
        <v>1422</v>
      </c>
      <c r="D1075">
        <v>0</v>
      </c>
      <c r="E1075">
        <v>0</v>
      </c>
      <c r="F1075">
        <v>0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</row>
    <row r="1076" spans="2:12" x14ac:dyDescent="0.25">
      <c r="C1076" t="s">
        <v>1423</v>
      </c>
      <c r="D1076">
        <v>0</v>
      </c>
      <c r="E1076">
        <v>0</v>
      </c>
      <c r="F1076">
        <v>0</v>
      </c>
      <c r="G1076">
        <v>0</v>
      </c>
      <c r="H1076">
        <v>0</v>
      </c>
      <c r="I1076">
        <v>0</v>
      </c>
      <c r="J1076">
        <v>0</v>
      </c>
      <c r="K1076">
        <v>0</v>
      </c>
      <c r="L1076">
        <v>0</v>
      </c>
    </row>
    <row r="1077" spans="2:12" x14ac:dyDescent="0.25">
      <c r="C1077" t="s">
        <v>1424</v>
      </c>
      <c r="D1077">
        <v>0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</row>
    <row r="1078" spans="2:12" x14ac:dyDescent="0.25">
      <c r="C1078" t="s">
        <v>1425</v>
      </c>
      <c r="D1078">
        <v>0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</row>
    <row r="1079" spans="2:12" x14ac:dyDescent="0.25">
      <c r="C1079" t="s">
        <v>1426</v>
      </c>
      <c r="D1079">
        <v>0</v>
      </c>
      <c r="E1079">
        <v>0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</row>
    <row r="1080" spans="2:12" x14ac:dyDescent="0.25">
      <c r="B1080" t="s">
        <v>1427</v>
      </c>
    </row>
    <row r="1081" spans="2:12" x14ac:dyDescent="0.25">
      <c r="C1081" t="s">
        <v>1428</v>
      </c>
      <c r="D1081">
        <v>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</row>
    <row r="1082" spans="2:12" x14ac:dyDescent="0.25">
      <c r="C1082" t="s">
        <v>1429</v>
      </c>
      <c r="D1082">
        <v>0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</row>
    <row r="1083" spans="2:12" x14ac:dyDescent="0.25">
      <c r="C1083" t="s">
        <v>1430</v>
      </c>
      <c r="D1083">
        <v>0</v>
      </c>
      <c r="E1083">
        <v>0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</row>
    <row r="1084" spans="2:12" x14ac:dyDescent="0.25">
      <c r="C1084" t="s">
        <v>1431</v>
      </c>
      <c r="D1084">
        <v>0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</row>
    <row r="1085" spans="2:12" x14ac:dyDescent="0.25">
      <c r="B1085" t="s">
        <v>1432</v>
      </c>
    </row>
    <row r="1086" spans="2:12" x14ac:dyDescent="0.25">
      <c r="C1086" t="s">
        <v>1433</v>
      </c>
      <c r="D1086">
        <v>0</v>
      </c>
      <c r="E1086">
        <v>0</v>
      </c>
      <c r="F1086">
        <v>0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</row>
    <row r="1087" spans="2:12" x14ac:dyDescent="0.25">
      <c r="B1087" t="s">
        <v>1434</v>
      </c>
    </row>
    <row r="1088" spans="2:12" x14ac:dyDescent="0.25">
      <c r="C1088" t="s">
        <v>1435</v>
      </c>
      <c r="D1088">
        <v>0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</row>
    <row r="1089" spans="1:12" x14ac:dyDescent="0.25">
      <c r="C1089" t="s">
        <v>1436</v>
      </c>
      <c r="D1089">
        <v>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</row>
    <row r="1090" spans="1:12" x14ac:dyDescent="0.25">
      <c r="C1090" t="s">
        <v>1437</v>
      </c>
      <c r="D1090">
        <v>0</v>
      </c>
      <c r="E1090">
        <v>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</row>
    <row r="1091" spans="1:12" x14ac:dyDescent="0.25">
      <c r="C1091" t="s">
        <v>1438</v>
      </c>
      <c r="D1091">
        <v>0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</row>
    <row r="1092" spans="1:12" x14ac:dyDescent="0.25">
      <c r="C1092" t="s">
        <v>1439</v>
      </c>
      <c r="D1092">
        <v>0</v>
      </c>
      <c r="E1092">
        <v>0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</row>
    <row r="1093" spans="1:12" x14ac:dyDescent="0.25">
      <c r="C1093" t="s">
        <v>1440</v>
      </c>
      <c r="D1093">
        <v>0</v>
      </c>
      <c r="E1093">
        <v>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</row>
    <row r="1094" spans="1:12" x14ac:dyDescent="0.25">
      <c r="C1094" t="s">
        <v>1441</v>
      </c>
      <c r="D1094">
        <v>0</v>
      </c>
      <c r="E1094">
        <v>0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</row>
    <row r="1095" spans="1:12" x14ac:dyDescent="0.25">
      <c r="C1095" t="s">
        <v>1442</v>
      </c>
      <c r="D1095">
        <v>0</v>
      </c>
      <c r="E1095">
        <v>0</v>
      </c>
      <c r="F1095">
        <v>0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</row>
    <row r="1096" spans="1:12" x14ac:dyDescent="0.25">
      <c r="C1096" t="s">
        <v>1443</v>
      </c>
      <c r="D1096">
        <v>0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0</v>
      </c>
      <c r="K1096">
        <v>0</v>
      </c>
      <c r="L1096">
        <v>0</v>
      </c>
    </row>
    <row r="1097" spans="1:12" x14ac:dyDescent="0.25">
      <c r="C1097" t="s">
        <v>1444</v>
      </c>
      <c r="D1097">
        <v>0</v>
      </c>
      <c r="E1097">
        <v>0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0</v>
      </c>
      <c r="L1097">
        <v>0</v>
      </c>
    </row>
    <row r="1098" spans="1:12" x14ac:dyDescent="0.25">
      <c r="C1098" t="s">
        <v>1445</v>
      </c>
      <c r="D1098">
        <v>0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</row>
    <row r="1099" spans="1:12" x14ac:dyDescent="0.25">
      <c r="C1099" t="s">
        <v>1446</v>
      </c>
      <c r="D1099">
        <v>0</v>
      </c>
      <c r="E1099">
        <v>0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</row>
    <row r="1100" spans="1:12" x14ac:dyDescent="0.25">
      <c r="C1100" t="s">
        <v>1447</v>
      </c>
      <c r="D1100">
        <v>0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</row>
    <row r="1101" spans="1:12" x14ac:dyDescent="0.25">
      <c r="C1101" t="s">
        <v>1448</v>
      </c>
      <c r="D1101">
        <v>0</v>
      </c>
      <c r="E1101">
        <v>0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</row>
    <row r="1102" spans="1:12" x14ac:dyDescent="0.25">
      <c r="C1102" t="s">
        <v>1449</v>
      </c>
      <c r="D1102">
        <v>0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</row>
    <row r="1103" spans="1:12" x14ac:dyDescent="0.25">
      <c r="C1103" t="s">
        <v>1450</v>
      </c>
      <c r="D1103">
        <v>0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</row>
    <row r="1104" spans="1:12" x14ac:dyDescent="0.25">
      <c r="A1104" t="s">
        <v>1451</v>
      </c>
    </row>
    <row r="1105" spans="1:12" x14ac:dyDescent="0.25">
      <c r="C1105" t="s">
        <v>1452</v>
      </c>
      <c r="D1105">
        <v>0</v>
      </c>
      <c r="E1105">
        <v>0</v>
      </c>
      <c r="F1105">
        <v>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</row>
    <row r="1106" spans="1:12" x14ac:dyDescent="0.25">
      <c r="C1106" t="s">
        <v>1453</v>
      </c>
      <c r="D1106">
        <v>0</v>
      </c>
      <c r="E1106">
        <v>0</v>
      </c>
      <c r="F1106">
        <v>0</v>
      </c>
      <c r="G1106">
        <v>0</v>
      </c>
      <c r="H1106">
        <v>0</v>
      </c>
      <c r="I1106">
        <v>0</v>
      </c>
      <c r="J1106">
        <v>0</v>
      </c>
      <c r="K1106">
        <v>0</v>
      </c>
      <c r="L1106">
        <v>0</v>
      </c>
    </row>
    <row r="1107" spans="1:12" x14ac:dyDescent="0.25">
      <c r="A1107" t="s">
        <v>166</v>
      </c>
    </row>
    <row r="1108" spans="1:12" x14ac:dyDescent="0.25">
      <c r="B1108" t="s">
        <v>167</v>
      </c>
    </row>
    <row r="1109" spans="1:12" x14ac:dyDescent="0.25">
      <c r="C1109" t="s">
        <v>258</v>
      </c>
      <c r="D1109">
        <v>0</v>
      </c>
      <c r="E1109">
        <v>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</row>
    <row r="1110" spans="1:12" x14ac:dyDescent="0.25">
      <c r="C1110" t="s">
        <v>259</v>
      </c>
      <c r="D1110">
        <v>0</v>
      </c>
      <c r="E1110">
        <v>0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</row>
    <row r="1111" spans="1:12" x14ac:dyDescent="0.25">
      <c r="C1111" t="s">
        <v>260</v>
      </c>
      <c r="D1111">
        <v>0</v>
      </c>
      <c r="E1111">
        <v>0</v>
      </c>
      <c r="F1111">
        <v>0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</row>
    <row r="1112" spans="1:12" x14ac:dyDescent="0.25">
      <c r="C1112" t="s">
        <v>261</v>
      </c>
      <c r="D1112">
        <v>0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</row>
    <row r="1113" spans="1:12" x14ac:dyDescent="0.25">
      <c r="C1113" t="s">
        <v>262</v>
      </c>
      <c r="D1113">
        <v>0</v>
      </c>
      <c r="E1113">
        <v>0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</row>
    <row r="1114" spans="1:12" x14ac:dyDescent="0.25">
      <c r="C1114" t="s">
        <v>263</v>
      </c>
      <c r="D1114">
        <v>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</row>
    <row r="1115" spans="1:12" x14ac:dyDescent="0.25">
      <c r="C1115" t="s">
        <v>264</v>
      </c>
      <c r="D1115">
        <v>0</v>
      </c>
      <c r="E1115">
        <v>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</row>
    <row r="1116" spans="1:12" x14ac:dyDescent="0.25">
      <c r="C1116" t="s">
        <v>265</v>
      </c>
      <c r="D1116">
        <v>0</v>
      </c>
      <c r="E1116">
        <v>0</v>
      </c>
      <c r="F1116">
        <v>0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</row>
    <row r="1117" spans="1:12" x14ac:dyDescent="0.25">
      <c r="C1117" t="s">
        <v>266</v>
      </c>
      <c r="D1117">
        <v>0</v>
      </c>
      <c r="E1117">
        <v>0</v>
      </c>
      <c r="F1117">
        <v>0</v>
      </c>
      <c r="G1117">
        <v>0</v>
      </c>
      <c r="H1117">
        <v>0</v>
      </c>
      <c r="I1117">
        <v>0</v>
      </c>
      <c r="J1117">
        <v>0</v>
      </c>
      <c r="K1117">
        <v>0</v>
      </c>
      <c r="L1117">
        <v>0</v>
      </c>
    </row>
    <row r="1118" spans="1:12" x14ac:dyDescent="0.25">
      <c r="C1118" t="s">
        <v>267</v>
      </c>
      <c r="D1118">
        <v>0</v>
      </c>
      <c r="E1118">
        <v>0</v>
      </c>
      <c r="F1118">
        <v>0</v>
      </c>
      <c r="G1118">
        <v>0</v>
      </c>
      <c r="H1118">
        <v>0</v>
      </c>
      <c r="I1118">
        <v>0</v>
      </c>
      <c r="J1118">
        <v>0</v>
      </c>
      <c r="K1118">
        <v>0</v>
      </c>
      <c r="L1118">
        <v>0</v>
      </c>
    </row>
    <row r="1119" spans="1:12" x14ac:dyDescent="0.25">
      <c r="C1119" t="s">
        <v>268</v>
      </c>
      <c r="D1119">
        <v>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</row>
    <row r="1120" spans="1:12" x14ac:dyDescent="0.25">
      <c r="C1120" t="s">
        <v>269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</row>
    <row r="1121" spans="2:12" x14ac:dyDescent="0.25">
      <c r="C1121" t="s">
        <v>168</v>
      </c>
      <c r="D1121">
        <v>0</v>
      </c>
      <c r="E1121" s="75">
        <v>53100</v>
      </c>
      <c r="F1121" s="75">
        <v>-7727.15</v>
      </c>
      <c r="G1121">
        <v>0</v>
      </c>
      <c r="H1121" s="75">
        <v>22000</v>
      </c>
      <c r="I1121" s="75">
        <v>4200</v>
      </c>
      <c r="J1121">
        <v>0</v>
      </c>
      <c r="K1121">
        <v>0</v>
      </c>
      <c r="L1121">
        <v>0</v>
      </c>
    </row>
    <row r="1122" spans="2:12" x14ac:dyDescent="0.25">
      <c r="C1122" t="s">
        <v>270</v>
      </c>
      <c r="D1122">
        <v>0</v>
      </c>
      <c r="E1122">
        <v>0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</row>
    <row r="1123" spans="2:12" x14ac:dyDescent="0.25">
      <c r="C1123" t="s">
        <v>271</v>
      </c>
      <c r="D1123">
        <v>0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</row>
    <row r="1124" spans="2:12" x14ac:dyDescent="0.25">
      <c r="C1124" t="s">
        <v>272</v>
      </c>
      <c r="D1124">
        <v>0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</row>
    <row r="1125" spans="2:12" x14ac:dyDescent="0.25">
      <c r="C1125" t="s">
        <v>273</v>
      </c>
      <c r="D1125">
        <v>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</row>
    <row r="1126" spans="2:12" x14ac:dyDescent="0.25">
      <c r="C1126" t="s">
        <v>274</v>
      </c>
      <c r="D1126">
        <v>0</v>
      </c>
      <c r="E1126">
        <v>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</row>
    <row r="1127" spans="2:12" x14ac:dyDescent="0.25">
      <c r="C1127" t="s">
        <v>275</v>
      </c>
      <c r="D1127">
        <v>0</v>
      </c>
      <c r="E1127">
        <v>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</row>
    <row r="1128" spans="2:12" x14ac:dyDescent="0.25">
      <c r="C1128" t="s">
        <v>276</v>
      </c>
      <c r="D1128">
        <v>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</row>
    <row r="1129" spans="2:12" x14ac:dyDescent="0.25">
      <c r="C1129" t="s">
        <v>277</v>
      </c>
      <c r="D1129">
        <v>0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</row>
    <row r="1130" spans="2:12" x14ac:dyDescent="0.25">
      <c r="B1130" t="s">
        <v>169</v>
      </c>
    </row>
    <row r="1131" spans="2:12" x14ac:dyDescent="0.25">
      <c r="C1131" t="s">
        <v>170</v>
      </c>
      <c r="D1131" s="75">
        <v>166500</v>
      </c>
      <c r="E1131">
        <v>0</v>
      </c>
      <c r="F1131" s="75">
        <v>83249.88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</row>
    <row r="1132" spans="2:12" x14ac:dyDescent="0.25">
      <c r="C1132" t="s">
        <v>278</v>
      </c>
      <c r="D1132">
        <v>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</row>
    <row r="1133" spans="2:12" x14ac:dyDescent="0.25">
      <c r="C1133" t="s">
        <v>279</v>
      </c>
      <c r="D1133">
        <v>0</v>
      </c>
      <c r="E1133">
        <v>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</row>
    <row r="1134" spans="2:12" x14ac:dyDescent="0.25">
      <c r="C1134" t="s">
        <v>280</v>
      </c>
      <c r="D1134">
        <v>0</v>
      </c>
      <c r="E1134" s="75">
        <v>7725</v>
      </c>
      <c r="F1134">
        <v>0</v>
      </c>
      <c r="G1134">
        <v>0</v>
      </c>
      <c r="H1134" s="75">
        <v>24900</v>
      </c>
      <c r="I1134" s="75">
        <v>12000</v>
      </c>
      <c r="J1134">
        <v>0</v>
      </c>
      <c r="K1134">
        <v>0</v>
      </c>
      <c r="L1134">
        <v>0</v>
      </c>
    </row>
    <row r="1135" spans="2:12" x14ac:dyDescent="0.25">
      <c r="C1135" t="s">
        <v>281</v>
      </c>
      <c r="D1135">
        <v>0</v>
      </c>
      <c r="E1135">
        <v>0</v>
      </c>
      <c r="F1135" s="75">
        <v>86496.92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</row>
    <row r="1136" spans="2:12" x14ac:dyDescent="0.25">
      <c r="C1136" t="s">
        <v>363</v>
      </c>
      <c r="D1136">
        <v>0</v>
      </c>
      <c r="E1136">
        <v>0</v>
      </c>
      <c r="F1136">
        <v>0</v>
      </c>
      <c r="G1136">
        <v>0</v>
      </c>
      <c r="H1136" s="75">
        <v>400000</v>
      </c>
      <c r="I1136">
        <v>0</v>
      </c>
      <c r="J1136">
        <v>0</v>
      </c>
      <c r="K1136">
        <v>0</v>
      </c>
      <c r="L1136">
        <v>0</v>
      </c>
    </row>
    <row r="1137" spans="2:12" x14ac:dyDescent="0.25">
      <c r="C1137" t="s">
        <v>282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</row>
    <row r="1138" spans="2:12" x14ac:dyDescent="0.25">
      <c r="C1138" t="s">
        <v>283</v>
      </c>
      <c r="D1138">
        <v>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</row>
    <row r="1139" spans="2:12" x14ac:dyDescent="0.25">
      <c r="C1139" t="s">
        <v>284</v>
      </c>
      <c r="D1139">
        <v>0</v>
      </c>
      <c r="E1139">
        <v>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</row>
    <row r="1140" spans="2:12" x14ac:dyDescent="0.25">
      <c r="C1140" t="s">
        <v>364</v>
      </c>
      <c r="D1140">
        <v>0</v>
      </c>
      <c r="E1140">
        <v>0</v>
      </c>
      <c r="F1140">
        <v>0</v>
      </c>
      <c r="G1140">
        <v>0</v>
      </c>
      <c r="H1140" s="75">
        <v>4000</v>
      </c>
      <c r="I1140">
        <v>0</v>
      </c>
      <c r="J1140">
        <v>0</v>
      </c>
      <c r="K1140">
        <v>0</v>
      </c>
      <c r="L1140">
        <v>0</v>
      </c>
    </row>
    <row r="1141" spans="2:12" x14ac:dyDescent="0.25">
      <c r="C1141" t="s">
        <v>285</v>
      </c>
      <c r="D1141">
        <v>0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</row>
    <row r="1142" spans="2:12" x14ac:dyDescent="0.25">
      <c r="C1142" t="s">
        <v>286</v>
      </c>
      <c r="D1142">
        <v>0</v>
      </c>
      <c r="E1142">
        <v>0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</row>
    <row r="1143" spans="2:12" x14ac:dyDescent="0.25">
      <c r="C1143" t="s">
        <v>287</v>
      </c>
      <c r="D1143">
        <v>0</v>
      </c>
      <c r="E1143">
        <v>0</v>
      </c>
      <c r="F1143">
        <v>0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</row>
    <row r="1144" spans="2:12" x14ac:dyDescent="0.25">
      <c r="C1144" t="s">
        <v>171</v>
      </c>
      <c r="D1144" s="75">
        <v>274425</v>
      </c>
      <c r="E1144" s="75">
        <v>166557</v>
      </c>
      <c r="F1144" s="75">
        <v>379200</v>
      </c>
      <c r="G1144" s="75">
        <v>167437.78</v>
      </c>
      <c r="H1144" s="75">
        <v>340200</v>
      </c>
      <c r="I1144" s="75">
        <v>396900</v>
      </c>
      <c r="J1144" s="75">
        <v>398209</v>
      </c>
      <c r="K1144" s="75">
        <v>227548</v>
      </c>
      <c r="L1144" s="75">
        <v>113666</v>
      </c>
    </row>
    <row r="1145" spans="2:12" x14ac:dyDescent="0.25">
      <c r="B1145" t="s">
        <v>172</v>
      </c>
    </row>
    <row r="1146" spans="2:12" x14ac:dyDescent="0.25">
      <c r="C1146" t="s">
        <v>288</v>
      </c>
      <c r="D1146">
        <v>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</row>
    <row r="1147" spans="2:12" x14ac:dyDescent="0.25">
      <c r="C1147" t="s">
        <v>289</v>
      </c>
      <c r="D1147">
        <v>0</v>
      </c>
      <c r="E1147">
        <v>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</row>
    <row r="1148" spans="2:12" x14ac:dyDescent="0.25">
      <c r="C1148" t="s">
        <v>290</v>
      </c>
      <c r="D1148">
        <v>0</v>
      </c>
      <c r="E1148">
        <v>0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</row>
    <row r="1149" spans="2:12" x14ac:dyDescent="0.25">
      <c r="C1149" t="s">
        <v>291</v>
      </c>
      <c r="D1149">
        <v>0</v>
      </c>
      <c r="E1149">
        <v>0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</row>
    <row r="1150" spans="2:12" x14ac:dyDescent="0.25">
      <c r="C1150" t="s">
        <v>292</v>
      </c>
      <c r="D1150">
        <v>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</row>
    <row r="1151" spans="2:12" x14ac:dyDescent="0.25">
      <c r="C1151" t="s">
        <v>293</v>
      </c>
      <c r="D1151">
        <v>0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</row>
    <row r="1152" spans="2:12" x14ac:dyDescent="0.25">
      <c r="C1152" t="s">
        <v>294</v>
      </c>
      <c r="D1152">
        <v>0</v>
      </c>
      <c r="E1152">
        <v>0</v>
      </c>
      <c r="F1152">
        <v>0</v>
      </c>
      <c r="G1152">
        <v>0</v>
      </c>
      <c r="H1152">
        <v>0</v>
      </c>
      <c r="I1152">
        <v>0</v>
      </c>
      <c r="J1152" s="75">
        <v>11620</v>
      </c>
      <c r="K1152" s="75">
        <v>36851.75</v>
      </c>
      <c r="L1152" s="75">
        <v>18095</v>
      </c>
    </row>
    <row r="1153" spans="2:12" x14ac:dyDescent="0.25">
      <c r="C1153" t="s">
        <v>295</v>
      </c>
      <c r="D1153">
        <v>0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</row>
    <row r="1154" spans="2:12" x14ac:dyDescent="0.25">
      <c r="B1154" t="s">
        <v>173</v>
      </c>
    </row>
    <row r="1155" spans="2:12" x14ac:dyDescent="0.25">
      <c r="C1155" t="s">
        <v>296</v>
      </c>
      <c r="D1155">
        <v>0</v>
      </c>
      <c r="E1155">
        <v>0</v>
      </c>
      <c r="F1155">
        <v>0</v>
      </c>
      <c r="G1155">
        <v>0</v>
      </c>
      <c r="H1155">
        <v>0</v>
      </c>
      <c r="I1155">
        <v>0</v>
      </c>
      <c r="J1155">
        <v>0</v>
      </c>
      <c r="K1155">
        <v>0</v>
      </c>
      <c r="L1155">
        <v>0</v>
      </c>
    </row>
    <row r="1156" spans="2:12" x14ac:dyDescent="0.25">
      <c r="C1156" t="s">
        <v>174</v>
      </c>
      <c r="D1156" s="75">
        <v>142000</v>
      </c>
      <c r="E1156">
        <v>0</v>
      </c>
      <c r="F1156">
        <v>0</v>
      </c>
      <c r="G1156">
        <v>0</v>
      </c>
      <c r="H1156" s="75">
        <v>196300</v>
      </c>
      <c r="I1156" s="75">
        <v>-5000</v>
      </c>
      <c r="J1156">
        <v>0</v>
      </c>
      <c r="K1156">
        <v>0</v>
      </c>
      <c r="L1156">
        <v>0</v>
      </c>
    </row>
    <row r="1157" spans="2:12" x14ac:dyDescent="0.25">
      <c r="C1157" t="s">
        <v>365</v>
      </c>
      <c r="D1157">
        <v>0</v>
      </c>
      <c r="E1157">
        <v>0</v>
      </c>
      <c r="F1157">
        <v>0</v>
      </c>
      <c r="G1157">
        <v>0</v>
      </c>
      <c r="H1157" s="75">
        <v>49065</v>
      </c>
      <c r="I1157">
        <v>0</v>
      </c>
      <c r="J1157" s="75">
        <v>121207.42</v>
      </c>
      <c r="K1157" s="75">
        <v>28750.69</v>
      </c>
      <c r="L1157" s="75">
        <v>42485</v>
      </c>
    </row>
    <row r="1158" spans="2:12" x14ac:dyDescent="0.25">
      <c r="C1158" t="s">
        <v>297</v>
      </c>
      <c r="D1158">
        <v>0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 s="75">
        <v>73882.899999999994</v>
      </c>
    </row>
    <row r="1159" spans="2:12" x14ac:dyDescent="0.25">
      <c r="C1159" t="s">
        <v>298</v>
      </c>
      <c r="D1159">
        <v>0</v>
      </c>
      <c r="E1159">
        <v>0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</row>
    <row r="1160" spans="2:12" x14ac:dyDescent="0.25">
      <c r="C1160" t="s">
        <v>175</v>
      </c>
      <c r="D1160" s="75">
        <v>26888</v>
      </c>
      <c r="E1160" s="75">
        <v>26888</v>
      </c>
      <c r="F1160" s="75">
        <v>26888</v>
      </c>
      <c r="G1160" s="75">
        <v>26888</v>
      </c>
      <c r="H1160" s="75">
        <v>26888</v>
      </c>
      <c r="I1160" s="75">
        <v>26888</v>
      </c>
      <c r="J1160" s="75">
        <v>26888</v>
      </c>
      <c r="K1160" s="75">
        <v>26888</v>
      </c>
      <c r="L1160" s="75">
        <v>26888</v>
      </c>
    </row>
    <row r="1161" spans="2:12" x14ac:dyDescent="0.25">
      <c r="C1161" t="s">
        <v>299</v>
      </c>
      <c r="D1161">
        <v>0</v>
      </c>
      <c r="E1161">
        <v>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</row>
    <row r="1162" spans="2:12" x14ac:dyDescent="0.25">
      <c r="C1162" t="s">
        <v>300</v>
      </c>
      <c r="D1162">
        <v>0</v>
      </c>
      <c r="E1162">
        <v>0</v>
      </c>
      <c r="F1162">
        <v>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</row>
    <row r="1163" spans="2:12" x14ac:dyDescent="0.25">
      <c r="C1163" t="s">
        <v>301</v>
      </c>
      <c r="D1163">
        <v>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0</v>
      </c>
      <c r="K1163">
        <v>0</v>
      </c>
      <c r="L1163">
        <v>0</v>
      </c>
    </row>
    <row r="1164" spans="2:12" x14ac:dyDescent="0.25">
      <c r="C1164" t="s">
        <v>302</v>
      </c>
      <c r="D1164">
        <v>0</v>
      </c>
      <c r="E1164">
        <v>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0</v>
      </c>
      <c r="L1164">
        <v>0</v>
      </c>
    </row>
    <row r="1165" spans="2:12" x14ac:dyDescent="0.25">
      <c r="B1165" t="s">
        <v>176</v>
      </c>
    </row>
    <row r="1166" spans="2:12" x14ac:dyDescent="0.25">
      <c r="C1166" t="s">
        <v>303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</row>
    <row r="1167" spans="2:12" x14ac:dyDescent="0.25">
      <c r="C1167" t="s">
        <v>304</v>
      </c>
      <c r="D1167">
        <v>0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</row>
    <row r="1168" spans="2:12" x14ac:dyDescent="0.25">
      <c r="C1168" t="s">
        <v>305</v>
      </c>
      <c r="D1168">
        <v>0</v>
      </c>
      <c r="E1168">
        <v>0</v>
      </c>
      <c r="F1168">
        <v>0</v>
      </c>
      <c r="G1168">
        <v>0</v>
      </c>
      <c r="H1168">
        <v>0</v>
      </c>
      <c r="I1168">
        <v>0</v>
      </c>
      <c r="J1168">
        <v>0</v>
      </c>
      <c r="K1168">
        <v>0</v>
      </c>
      <c r="L1168">
        <v>0</v>
      </c>
    </row>
    <row r="1169" spans="1:12" x14ac:dyDescent="0.25">
      <c r="C1169" t="s">
        <v>177</v>
      </c>
      <c r="D1169">
        <v>0</v>
      </c>
      <c r="E1169" s="75">
        <v>33635</v>
      </c>
      <c r="F1169">
        <v>0</v>
      </c>
      <c r="G1169" s="75">
        <v>87155</v>
      </c>
      <c r="H1169">
        <v>0</v>
      </c>
      <c r="I1169" s="75">
        <v>125673.84</v>
      </c>
      <c r="J1169">
        <v>0</v>
      </c>
      <c r="K1169">
        <v>0</v>
      </c>
      <c r="L1169">
        <v>0</v>
      </c>
    </row>
    <row r="1170" spans="1:12" x14ac:dyDescent="0.25">
      <c r="C1170" t="s">
        <v>1454</v>
      </c>
      <c r="D1170">
        <v>0</v>
      </c>
      <c r="E1170">
        <v>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</row>
    <row r="1171" spans="1:12" x14ac:dyDescent="0.25">
      <c r="C1171" t="s">
        <v>1455</v>
      </c>
      <c r="D1171">
        <v>0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</row>
    <row r="1172" spans="1:12" x14ac:dyDescent="0.25">
      <c r="C1172" t="s">
        <v>1456</v>
      </c>
      <c r="D1172">
        <v>0</v>
      </c>
      <c r="E1172">
        <v>0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</row>
    <row r="1173" spans="1:12" x14ac:dyDescent="0.25">
      <c r="C1173" t="s">
        <v>1457</v>
      </c>
      <c r="D1173">
        <v>0</v>
      </c>
      <c r="E1173">
        <v>0</v>
      </c>
      <c r="F1173">
        <v>0</v>
      </c>
      <c r="G1173">
        <v>0</v>
      </c>
      <c r="H1173">
        <v>0</v>
      </c>
      <c r="I1173">
        <v>0</v>
      </c>
      <c r="J1173">
        <v>0</v>
      </c>
      <c r="K1173">
        <v>0</v>
      </c>
      <c r="L1173">
        <v>0</v>
      </c>
    </row>
    <row r="1174" spans="1:12" x14ac:dyDescent="0.25">
      <c r="C1174" t="s">
        <v>1458</v>
      </c>
      <c r="D1174">
        <v>0</v>
      </c>
      <c r="E1174">
        <v>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</row>
    <row r="1175" spans="1:12" x14ac:dyDescent="0.25">
      <c r="C1175" t="s">
        <v>1459</v>
      </c>
      <c r="D1175">
        <v>0</v>
      </c>
      <c r="E1175">
        <v>0</v>
      </c>
      <c r="F1175">
        <v>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</row>
    <row r="1176" spans="1:12" x14ac:dyDescent="0.25">
      <c r="C1176" t="s">
        <v>1460</v>
      </c>
      <c r="D1176">
        <v>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</row>
    <row r="1177" spans="1:12" x14ac:dyDescent="0.25">
      <c r="C1177" t="s">
        <v>1461</v>
      </c>
      <c r="D1177">
        <v>0</v>
      </c>
      <c r="E1177">
        <v>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</row>
    <row r="1178" spans="1:12" x14ac:dyDescent="0.25">
      <c r="C1178" t="s">
        <v>1462</v>
      </c>
      <c r="D1178">
        <v>0</v>
      </c>
      <c r="E1178">
        <v>0</v>
      </c>
      <c r="F1178">
        <v>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</row>
    <row r="1179" spans="1:12" x14ac:dyDescent="0.25">
      <c r="C1179" t="s">
        <v>1463</v>
      </c>
      <c r="D1179">
        <v>0</v>
      </c>
      <c r="E1179">
        <v>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</row>
    <row r="1180" spans="1:12" x14ac:dyDescent="0.25">
      <c r="C1180" t="s">
        <v>1464</v>
      </c>
      <c r="D1180">
        <v>0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</row>
    <row r="1181" spans="1:12" x14ac:dyDescent="0.25">
      <c r="C1181" t="s">
        <v>1465</v>
      </c>
      <c r="D1181">
        <v>0</v>
      </c>
      <c r="E1181">
        <v>0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</row>
    <row r="1182" spans="1:12" x14ac:dyDescent="0.25">
      <c r="C1182" t="s">
        <v>1466</v>
      </c>
      <c r="D1182">
        <v>0</v>
      </c>
      <c r="E1182">
        <v>0</v>
      </c>
      <c r="F1182">
        <v>0</v>
      </c>
      <c r="G1182">
        <v>0</v>
      </c>
      <c r="H1182">
        <v>0</v>
      </c>
      <c r="I1182">
        <v>0</v>
      </c>
      <c r="J1182">
        <v>0</v>
      </c>
      <c r="K1182">
        <v>0</v>
      </c>
      <c r="L1182">
        <v>0</v>
      </c>
    </row>
    <row r="1183" spans="1:12" x14ac:dyDescent="0.25">
      <c r="C1183" t="s">
        <v>1467</v>
      </c>
      <c r="D1183">
        <v>0</v>
      </c>
      <c r="E1183">
        <v>0</v>
      </c>
      <c r="F1183">
        <v>0</v>
      </c>
      <c r="G1183">
        <v>0</v>
      </c>
      <c r="H1183">
        <v>0</v>
      </c>
      <c r="I1183">
        <v>0</v>
      </c>
      <c r="J1183">
        <v>0</v>
      </c>
      <c r="K1183">
        <v>0</v>
      </c>
      <c r="L1183">
        <v>0</v>
      </c>
    </row>
    <row r="1184" spans="1:12" x14ac:dyDescent="0.25">
      <c r="A1184" t="s">
        <v>1468</v>
      </c>
    </row>
    <row r="1185" spans="1:12" x14ac:dyDescent="0.25">
      <c r="B1185" t="s">
        <v>1469</v>
      </c>
    </row>
    <row r="1186" spans="1:12" x14ac:dyDescent="0.25">
      <c r="C1186" t="s">
        <v>1470</v>
      </c>
      <c r="D1186">
        <v>0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</row>
    <row r="1187" spans="1:12" x14ac:dyDescent="0.25">
      <c r="C1187" t="s">
        <v>1471</v>
      </c>
      <c r="D1187">
        <v>0</v>
      </c>
      <c r="E1187">
        <v>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</row>
    <row r="1188" spans="1:12" x14ac:dyDescent="0.25">
      <c r="C1188" t="s">
        <v>1472</v>
      </c>
      <c r="D1188">
        <v>0</v>
      </c>
      <c r="E1188">
        <v>0</v>
      </c>
      <c r="F1188">
        <v>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</row>
    <row r="1189" spans="1:12" x14ac:dyDescent="0.25">
      <c r="B1189" t="s">
        <v>1473</v>
      </c>
    </row>
    <row r="1190" spans="1:12" x14ac:dyDescent="0.25">
      <c r="C1190" t="s">
        <v>1474</v>
      </c>
      <c r="D1190">
        <v>0</v>
      </c>
      <c r="E1190">
        <v>0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</row>
    <row r="1191" spans="1:12" x14ac:dyDescent="0.25">
      <c r="C1191" t="s">
        <v>1475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</row>
    <row r="1192" spans="1:12" x14ac:dyDescent="0.25">
      <c r="A1192" t="s">
        <v>178</v>
      </c>
    </row>
    <row r="1193" spans="1:12" x14ac:dyDescent="0.25">
      <c r="A1193" t="s">
        <v>1476</v>
      </c>
    </row>
    <row r="1194" spans="1:12" x14ac:dyDescent="0.25">
      <c r="B1194" t="s">
        <v>1477</v>
      </c>
    </row>
    <row r="1195" spans="1:12" x14ac:dyDescent="0.25">
      <c r="C1195" t="s">
        <v>1478</v>
      </c>
      <c r="D1195">
        <v>0</v>
      </c>
      <c r="E1195">
        <v>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</row>
    <row r="1196" spans="1:12" x14ac:dyDescent="0.25">
      <c r="C1196" t="s">
        <v>1479</v>
      </c>
      <c r="D1196">
        <v>0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</row>
    <row r="1197" spans="1:12" x14ac:dyDescent="0.25">
      <c r="C1197" t="s">
        <v>1480</v>
      </c>
      <c r="D1197">
        <v>0</v>
      </c>
      <c r="E1197">
        <v>0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</row>
    <row r="1198" spans="1:12" x14ac:dyDescent="0.25">
      <c r="C1198" t="s">
        <v>1481</v>
      </c>
      <c r="D1198">
        <v>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</row>
    <row r="1199" spans="1:12" x14ac:dyDescent="0.25">
      <c r="B1199" t="s">
        <v>1482</v>
      </c>
    </row>
    <row r="1200" spans="1:12" x14ac:dyDescent="0.25">
      <c r="A1200" t="s">
        <v>1483</v>
      </c>
    </row>
    <row r="1201" spans="3:12" x14ac:dyDescent="0.25">
      <c r="C1201" t="s">
        <v>1484</v>
      </c>
      <c r="D1201">
        <v>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</row>
    <row r="1202" spans="3:12" x14ac:dyDescent="0.25">
      <c r="C1202" t="s">
        <v>1485</v>
      </c>
      <c r="D1202">
        <v>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</row>
    <row r="1203" spans="3:12" x14ac:dyDescent="0.25">
      <c r="C1203" t="s">
        <v>1486</v>
      </c>
      <c r="D1203">
        <v>0</v>
      </c>
      <c r="E1203">
        <v>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</row>
    <row r="1204" spans="3:12" x14ac:dyDescent="0.25">
      <c r="C1204" t="s">
        <v>1487</v>
      </c>
      <c r="D1204">
        <v>0</v>
      </c>
      <c r="E1204">
        <v>0</v>
      </c>
      <c r="F1204">
        <v>0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</row>
    <row r="1205" spans="3:12" x14ac:dyDescent="0.25">
      <c r="C1205" t="s">
        <v>1488</v>
      </c>
      <c r="D1205">
        <v>0</v>
      </c>
      <c r="E1205">
        <v>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</row>
    <row r="1206" spans="3:12" x14ac:dyDescent="0.25">
      <c r="C1206" t="s">
        <v>1489</v>
      </c>
      <c r="D1206">
        <v>0</v>
      </c>
      <c r="E1206">
        <v>0</v>
      </c>
      <c r="F1206">
        <v>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</row>
    <row r="1207" spans="3:12" x14ac:dyDescent="0.25">
      <c r="C1207" t="s">
        <v>1490</v>
      </c>
      <c r="D1207">
        <v>0</v>
      </c>
      <c r="E1207">
        <v>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</row>
    <row r="1208" spans="3:12" x14ac:dyDescent="0.25">
      <c r="C1208" t="s">
        <v>1491</v>
      </c>
      <c r="D1208">
        <v>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</row>
    <row r="1209" spans="3:12" x14ac:dyDescent="0.25">
      <c r="C1209" t="s">
        <v>1492</v>
      </c>
      <c r="D1209">
        <v>0</v>
      </c>
      <c r="E1209">
        <v>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</row>
    <row r="1210" spans="3:12" x14ac:dyDescent="0.25">
      <c r="C1210" t="s">
        <v>1493</v>
      </c>
      <c r="D1210">
        <v>0</v>
      </c>
      <c r="E1210">
        <v>0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</row>
    <row r="1211" spans="3:12" x14ac:dyDescent="0.25">
      <c r="C1211" t="s">
        <v>1494</v>
      </c>
      <c r="D1211">
        <v>0</v>
      </c>
      <c r="E1211">
        <v>0</v>
      </c>
      <c r="F1211">
        <v>0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</row>
    <row r="1212" spans="3:12" x14ac:dyDescent="0.25">
      <c r="C1212" t="s">
        <v>1495</v>
      </c>
      <c r="D1212">
        <v>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</row>
    <row r="1213" spans="3:12" x14ac:dyDescent="0.25">
      <c r="C1213" t="s">
        <v>1496</v>
      </c>
      <c r="D1213">
        <v>0</v>
      </c>
      <c r="E1213">
        <v>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</row>
    <row r="1214" spans="3:12" x14ac:dyDescent="0.25">
      <c r="C1214" t="s">
        <v>1497</v>
      </c>
      <c r="D1214">
        <v>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</row>
    <row r="1215" spans="3:12" x14ac:dyDescent="0.25">
      <c r="C1215" t="s">
        <v>1498</v>
      </c>
      <c r="D1215">
        <v>0</v>
      </c>
      <c r="E1215">
        <v>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</row>
    <row r="1216" spans="3:12" x14ac:dyDescent="0.25">
      <c r="C1216" t="s">
        <v>1499</v>
      </c>
      <c r="D1216">
        <v>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</row>
    <row r="1217" spans="1:12" x14ac:dyDescent="0.25">
      <c r="C1217" t="s">
        <v>1500</v>
      </c>
      <c r="D1217">
        <v>0</v>
      </c>
      <c r="E1217">
        <v>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</row>
    <row r="1218" spans="1:12" x14ac:dyDescent="0.25">
      <c r="C1218" t="s">
        <v>1501</v>
      </c>
      <c r="D1218">
        <v>0</v>
      </c>
      <c r="E1218">
        <v>0</v>
      </c>
      <c r="F1218">
        <v>0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</row>
    <row r="1219" spans="1:12" x14ac:dyDescent="0.25">
      <c r="C1219" t="s">
        <v>1502</v>
      </c>
      <c r="D1219">
        <v>0</v>
      </c>
      <c r="E1219">
        <v>0</v>
      </c>
      <c r="F1219">
        <v>0</v>
      </c>
      <c r="G1219">
        <v>0</v>
      </c>
      <c r="H1219">
        <v>0</v>
      </c>
      <c r="I1219">
        <v>0</v>
      </c>
      <c r="J1219">
        <v>0</v>
      </c>
      <c r="K1219">
        <v>0</v>
      </c>
      <c r="L1219">
        <v>0</v>
      </c>
    </row>
    <row r="1220" spans="1:12" x14ac:dyDescent="0.25">
      <c r="C1220" t="s">
        <v>1503</v>
      </c>
      <c r="D1220">
        <v>0</v>
      </c>
      <c r="E1220">
        <v>0</v>
      </c>
      <c r="F1220">
        <v>0</v>
      </c>
      <c r="G1220">
        <v>0</v>
      </c>
      <c r="H1220">
        <v>0</v>
      </c>
      <c r="I1220">
        <v>0</v>
      </c>
      <c r="J1220">
        <v>0</v>
      </c>
      <c r="K1220">
        <v>0</v>
      </c>
      <c r="L1220">
        <v>0</v>
      </c>
    </row>
    <row r="1221" spans="1:12" x14ac:dyDescent="0.25">
      <c r="C1221" t="s">
        <v>1504</v>
      </c>
      <c r="D1221">
        <v>0</v>
      </c>
      <c r="E1221">
        <v>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</row>
    <row r="1222" spans="1:12" x14ac:dyDescent="0.25">
      <c r="C1222" t="s">
        <v>1505</v>
      </c>
      <c r="D1222">
        <v>0</v>
      </c>
      <c r="E1222">
        <v>0</v>
      </c>
      <c r="F1222">
        <v>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</row>
    <row r="1223" spans="1:12" x14ac:dyDescent="0.25">
      <c r="C1223" t="s">
        <v>1506</v>
      </c>
      <c r="D1223">
        <v>0</v>
      </c>
      <c r="E1223">
        <v>0</v>
      </c>
      <c r="F1223">
        <v>0</v>
      </c>
      <c r="G1223">
        <v>0</v>
      </c>
      <c r="H1223">
        <v>0</v>
      </c>
      <c r="I1223">
        <v>0</v>
      </c>
      <c r="J1223">
        <v>0</v>
      </c>
      <c r="K1223">
        <v>0</v>
      </c>
      <c r="L1223">
        <v>0</v>
      </c>
    </row>
    <row r="1224" spans="1:12" x14ac:dyDescent="0.25">
      <c r="C1224" t="s">
        <v>1507</v>
      </c>
      <c r="D1224">
        <v>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</row>
    <row r="1225" spans="1:12" x14ac:dyDescent="0.25">
      <c r="C1225" t="s">
        <v>1508</v>
      </c>
      <c r="D1225">
        <v>0</v>
      </c>
      <c r="E1225">
        <v>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</row>
    <row r="1226" spans="1:12" x14ac:dyDescent="0.25">
      <c r="C1226" t="s">
        <v>1509</v>
      </c>
      <c r="D1226">
        <v>0</v>
      </c>
      <c r="E1226">
        <v>0</v>
      </c>
      <c r="F1226">
        <v>0</v>
      </c>
      <c r="G1226">
        <v>0</v>
      </c>
      <c r="H1226">
        <v>0</v>
      </c>
      <c r="I1226">
        <v>0</v>
      </c>
      <c r="J1226">
        <v>0</v>
      </c>
      <c r="K1226">
        <v>0</v>
      </c>
      <c r="L1226">
        <v>0</v>
      </c>
    </row>
    <row r="1227" spans="1:12" x14ac:dyDescent="0.25">
      <c r="C1227" t="s">
        <v>1510</v>
      </c>
      <c r="D1227">
        <v>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</row>
    <row r="1228" spans="1:12" x14ac:dyDescent="0.25">
      <c r="C1228" t="s">
        <v>1511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</row>
    <row r="1229" spans="1:12" x14ac:dyDescent="0.25">
      <c r="A1229" t="s">
        <v>1512</v>
      </c>
    </row>
    <row r="1230" spans="1:12" x14ac:dyDescent="0.25">
      <c r="C1230" t="s">
        <v>1513</v>
      </c>
      <c r="D1230">
        <v>0</v>
      </c>
      <c r="E1230">
        <v>0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</row>
    <row r="1231" spans="1:12" x14ac:dyDescent="0.25">
      <c r="A1231" t="s">
        <v>1514</v>
      </c>
    </row>
    <row r="1232" spans="1:12" x14ac:dyDescent="0.25">
      <c r="C1232" t="s">
        <v>1515</v>
      </c>
      <c r="D1232">
        <v>0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</row>
    <row r="1233" spans="1:12" x14ac:dyDescent="0.25">
      <c r="C1233" t="s">
        <v>1516</v>
      </c>
      <c r="D1233">
        <v>0</v>
      </c>
      <c r="E1233">
        <v>0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</row>
    <row r="1234" spans="1:12" x14ac:dyDescent="0.25">
      <c r="C1234" t="s">
        <v>1517</v>
      </c>
      <c r="D1234">
        <v>0</v>
      </c>
      <c r="E1234">
        <v>0</v>
      </c>
      <c r="F1234">
        <v>0</v>
      </c>
      <c r="G1234">
        <v>0</v>
      </c>
      <c r="H1234">
        <v>0</v>
      </c>
      <c r="I1234">
        <v>0</v>
      </c>
      <c r="J1234">
        <v>0</v>
      </c>
      <c r="K1234">
        <v>0</v>
      </c>
      <c r="L1234">
        <v>0</v>
      </c>
    </row>
    <row r="1235" spans="1:12" x14ac:dyDescent="0.25">
      <c r="C1235" t="s">
        <v>1518</v>
      </c>
      <c r="D1235">
        <v>0</v>
      </c>
      <c r="E1235">
        <v>0</v>
      </c>
      <c r="F1235">
        <v>0</v>
      </c>
      <c r="G1235">
        <v>0</v>
      </c>
      <c r="H1235">
        <v>0</v>
      </c>
      <c r="I1235">
        <v>0</v>
      </c>
      <c r="J1235">
        <v>0</v>
      </c>
      <c r="K1235">
        <v>0</v>
      </c>
      <c r="L1235">
        <v>0</v>
      </c>
    </row>
    <row r="1236" spans="1:12" x14ac:dyDescent="0.25">
      <c r="B1236" t="s">
        <v>1519</v>
      </c>
    </row>
    <row r="1237" spans="1:12" x14ac:dyDescent="0.25">
      <c r="A1237" t="s">
        <v>1520</v>
      </c>
    </row>
    <row r="1238" spans="1:12" x14ac:dyDescent="0.25">
      <c r="C1238" t="s">
        <v>1521</v>
      </c>
      <c r="D1238">
        <v>0</v>
      </c>
      <c r="E1238">
        <v>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</row>
    <row r="1239" spans="1:12" x14ac:dyDescent="0.25">
      <c r="C1239" t="s">
        <v>1522</v>
      </c>
      <c r="D1239">
        <v>0</v>
      </c>
      <c r="E1239">
        <v>0</v>
      </c>
      <c r="F1239">
        <v>0</v>
      </c>
      <c r="G1239">
        <v>0</v>
      </c>
      <c r="H1239">
        <v>0</v>
      </c>
      <c r="I1239">
        <v>0</v>
      </c>
      <c r="J1239">
        <v>0</v>
      </c>
      <c r="K1239">
        <v>0</v>
      </c>
      <c r="L1239">
        <v>0</v>
      </c>
    </row>
    <row r="1240" spans="1:12" x14ac:dyDescent="0.25">
      <c r="C1240" t="s">
        <v>1523</v>
      </c>
      <c r="D1240">
        <v>0</v>
      </c>
      <c r="E1240">
        <v>0</v>
      </c>
      <c r="F1240">
        <v>0</v>
      </c>
      <c r="G1240">
        <v>0</v>
      </c>
      <c r="H1240">
        <v>0</v>
      </c>
      <c r="I1240">
        <v>0</v>
      </c>
      <c r="J1240">
        <v>0</v>
      </c>
      <c r="K1240">
        <v>0</v>
      </c>
      <c r="L1240">
        <v>0</v>
      </c>
    </row>
    <row r="1241" spans="1:12" x14ac:dyDescent="0.25">
      <c r="C1241" t="s">
        <v>1524</v>
      </c>
      <c r="D1241">
        <v>0</v>
      </c>
      <c r="E1241">
        <v>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</row>
    <row r="1242" spans="1:12" x14ac:dyDescent="0.25">
      <c r="C1242" t="s">
        <v>1525</v>
      </c>
      <c r="D1242">
        <v>0</v>
      </c>
      <c r="E1242">
        <v>0</v>
      </c>
      <c r="F1242">
        <v>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</row>
    <row r="1243" spans="1:12" x14ac:dyDescent="0.25">
      <c r="C1243" t="s">
        <v>1526</v>
      </c>
      <c r="D1243">
        <v>0</v>
      </c>
      <c r="E1243">
        <v>0</v>
      </c>
      <c r="F1243">
        <v>0</v>
      </c>
      <c r="G1243">
        <v>0</v>
      </c>
      <c r="H1243">
        <v>0</v>
      </c>
      <c r="I1243">
        <v>0</v>
      </c>
      <c r="J1243">
        <v>0</v>
      </c>
      <c r="K1243">
        <v>0</v>
      </c>
      <c r="L1243">
        <v>0</v>
      </c>
    </row>
    <row r="1244" spans="1:12" x14ac:dyDescent="0.25">
      <c r="C1244" t="s">
        <v>1527</v>
      </c>
      <c r="D1244">
        <v>0</v>
      </c>
      <c r="E1244">
        <v>0</v>
      </c>
      <c r="F1244">
        <v>0</v>
      </c>
      <c r="G1244">
        <v>0</v>
      </c>
      <c r="H1244">
        <v>0</v>
      </c>
      <c r="I1244">
        <v>0</v>
      </c>
      <c r="J1244">
        <v>0</v>
      </c>
      <c r="K1244">
        <v>0</v>
      </c>
      <c r="L1244">
        <v>0</v>
      </c>
    </row>
    <row r="1245" spans="1:12" x14ac:dyDescent="0.25">
      <c r="C1245" t="s">
        <v>1528</v>
      </c>
      <c r="D1245">
        <v>0</v>
      </c>
      <c r="E1245">
        <v>0</v>
      </c>
      <c r="F1245">
        <v>0</v>
      </c>
      <c r="G1245">
        <v>0</v>
      </c>
      <c r="H1245">
        <v>0</v>
      </c>
      <c r="I1245">
        <v>0</v>
      </c>
      <c r="J1245">
        <v>0</v>
      </c>
      <c r="K1245">
        <v>0</v>
      </c>
      <c r="L1245">
        <v>0</v>
      </c>
    </row>
    <row r="1246" spans="1:12" x14ac:dyDescent="0.25">
      <c r="C1246" t="s">
        <v>1529</v>
      </c>
      <c r="D1246">
        <v>0</v>
      </c>
      <c r="E1246">
        <v>0</v>
      </c>
      <c r="F1246">
        <v>0</v>
      </c>
      <c r="G1246">
        <v>0</v>
      </c>
      <c r="H1246">
        <v>0</v>
      </c>
      <c r="I1246">
        <v>0</v>
      </c>
      <c r="J1246">
        <v>0</v>
      </c>
      <c r="K1246">
        <v>0</v>
      </c>
      <c r="L1246">
        <v>0</v>
      </c>
    </row>
    <row r="1247" spans="1:12" x14ac:dyDescent="0.25">
      <c r="A1247" t="s">
        <v>1530</v>
      </c>
    </row>
    <row r="1248" spans="1:12" x14ac:dyDescent="0.25">
      <c r="C1248" t="s">
        <v>1531</v>
      </c>
      <c r="D1248">
        <v>0</v>
      </c>
      <c r="E1248">
        <v>0</v>
      </c>
      <c r="F1248">
        <v>0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</row>
    <row r="1249" spans="1:12" x14ac:dyDescent="0.25">
      <c r="C1249" t="s">
        <v>1532</v>
      </c>
      <c r="D1249">
        <v>0</v>
      </c>
      <c r="E1249">
        <v>0</v>
      </c>
      <c r="F1249">
        <v>0</v>
      </c>
      <c r="G1249">
        <v>0</v>
      </c>
      <c r="H1249">
        <v>0</v>
      </c>
      <c r="I1249">
        <v>0</v>
      </c>
      <c r="J1249">
        <v>0</v>
      </c>
      <c r="K1249">
        <v>0</v>
      </c>
      <c r="L1249">
        <v>0</v>
      </c>
    </row>
    <row r="1250" spans="1:12" x14ac:dyDescent="0.25">
      <c r="C1250" t="s">
        <v>1533</v>
      </c>
      <c r="D1250">
        <v>0</v>
      </c>
      <c r="E1250">
        <v>0</v>
      </c>
      <c r="F1250">
        <v>0</v>
      </c>
      <c r="G1250">
        <v>0</v>
      </c>
      <c r="H1250">
        <v>0</v>
      </c>
      <c r="I1250">
        <v>0</v>
      </c>
      <c r="J1250">
        <v>0</v>
      </c>
      <c r="K1250">
        <v>0</v>
      </c>
      <c r="L1250">
        <v>0</v>
      </c>
    </row>
    <row r="1251" spans="1:12" x14ac:dyDescent="0.25">
      <c r="C1251" t="s">
        <v>1534</v>
      </c>
      <c r="D1251">
        <v>0</v>
      </c>
      <c r="E1251">
        <v>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</row>
    <row r="1252" spans="1:12" x14ac:dyDescent="0.25">
      <c r="C1252" t="s">
        <v>1535</v>
      </c>
      <c r="D1252">
        <v>0</v>
      </c>
      <c r="E1252">
        <v>0</v>
      </c>
      <c r="F1252">
        <v>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</row>
    <row r="1253" spans="1:12" x14ac:dyDescent="0.25">
      <c r="C1253" t="s">
        <v>1536</v>
      </c>
      <c r="D1253">
        <v>0</v>
      </c>
      <c r="E1253">
        <v>0</v>
      </c>
      <c r="F1253">
        <v>0</v>
      </c>
      <c r="G1253">
        <v>0</v>
      </c>
      <c r="H1253">
        <v>0</v>
      </c>
      <c r="I1253">
        <v>0</v>
      </c>
      <c r="J1253">
        <v>0</v>
      </c>
      <c r="K1253">
        <v>0</v>
      </c>
      <c r="L1253">
        <v>0</v>
      </c>
    </row>
    <row r="1254" spans="1:12" x14ac:dyDescent="0.25">
      <c r="C1254" t="s">
        <v>1537</v>
      </c>
      <c r="D1254">
        <v>0</v>
      </c>
      <c r="E1254">
        <v>0</v>
      </c>
      <c r="F1254">
        <v>0</v>
      </c>
      <c r="G1254">
        <v>0</v>
      </c>
      <c r="H1254">
        <v>0</v>
      </c>
      <c r="I1254">
        <v>0</v>
      </c>
      <c r="J1254">
        <v>0</v>
      </c>
      <c r="K1254">
        <v>0</v>
      </c>
      <c r="L1254">
        <v>0</v>
      </c>
    </row>
    <row r="1255" spans="1:12" x14ac:dyDescent="0.25">
      <c r="C1255" t="s">
        <v>1538</v>
      </c>
      <c r="D1255">
        <v>0</v>
      </c>
      <c r="E1255">
        <v>0</v>
      </c>
      <c r="F1255">
        <v>0</v>
      </c>
      <c r="G1255">
        <v>0</v>
      </c>
      <c r="H1255">
        <v>0</v>
      </c>
      <c r="I1255">
        <v>0</v>
      </c>
      <c r="J1255">
        <v>0</v>
      </c>
      <c r="K1255">
        <v>0</v>
      </c>
      <c r="L1255">
        <v>0</v>
      </c>
    </row>
    <row r="1256" spans="1:12" x14ac:dyDescent="0.25">
      <c r="C1256" t="s">
        <v>1539</v>
      </c>
      <c r="D1256">
        <v>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</row>
    <row r="1257" spans="1:12" x14ac:dyDescent="0.25">
      <c r="A1257" t="s">
        <v>1540</v>
      </c>
    </row>
    <row r="1258" spans="1:12" x14ac:dyDescent="0.25">
      <c r="C1258" t="s">
        <v>1541</v>
      </c>
      <c r="D1258">
        <v>0</v>
      </c>
      <c r="E1258">
        <v>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</row>
    <row r="1259" spans="1:12" x14ac:dyDescent="0.25">
      <c r="C1259" t="s">
        <v>1542</v>
      </c>
      <c r="D1259">
        <v>0</v>
      </c>
      <c r="E1259">
        <v>0</v>
      </c>
      <c r="F1259">
        <v>0</v>
      </c>
      <c r="G1259">
        <v>0</v>
      </c>
      <c r="H1259">
        <v>0</v>
      </c>
      <c r="I1259">
        <v>0</v>
      </c>
      <c r="J1259">
        <v>0</v>
      </c>
      <c r="K1259">
        <v>0</v>
      </c>
      <c r="L1259">
        <v>0</v>
      </c>
    </row>
    <row r="1260" spans="1:12" x14ac:dyDescent="0.25">
      <c r="C1260" t="s">
        <v>1543</v>
      </c>
      <c r="D1260">
        <v>0</v>
      </c>
      <c r="E1260">
        <v>0</v>
      </c>
      <c r="F1260">
        <v>0</v>
      </c>
      <c r="G1260">
        <v>0</v>
      </c>
      <c r="H1260">
        <v>0</v>
      </c>
      <c r="I1260">
        <v>0</v>
      </c>
      <c r="J1260">
        <v>0</v>
      </c>
      <c r="K1260">
        <v>0</v>
      </c>
      <c r="L1260">
        <v>0</v>
      </c>
    </row>
    <row r="1261" spans="1:12" x14ac:dyDescent="0.25">
      <c r="C1261" t="s">
        <v>1544</v>
      </c>
      <c r="D1261">
        <v>0</v>
      </c>
      <c r="E1261">
        <v>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</row>
    <row r="1262" spans="1:12" x14ac:dyDescent="0.25">
      <c r="C1262" t="s">
        <v>1545</v>
      </c>
      <c r="D1262">
        <v>0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</row>
    <row r="1263" spans="1:12" x14ac:dyDescent="0.25">
      <c r="A1263" t="s">
        <v>1546</v>
      </c>
    </row>
    <row r="1264" spans="1:12" x14ac:dyDescent="0.25">
      <c r="C1264" t="s">
        <v>1547</v>
      </c>
      <c r="D1264">
        <v>0</v>
      </c>
      <c r="E1264">
        <v>0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</row>
    <row r="1265" spans="1:12" x14ac:dyDescent="0.25">
      <c r="C1265" t="s">
        <v>1548</v>
      </c>
      <c r="D1265">
        <v>0</v>
      </c>
      <c r="E1265">
        <v>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</row>
    <row r="1266" spans="1:12" x14ac:dyDescent="0.25">
      <c r="C1266" t="s">
        <v>1549</v>
      </c>
      <c r="D1266">
        <v>0</v>
      </c>
      <c r="E1266">
        <v>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</row>
    <row r="1267" spans="1:12" x14ac:dyDescent="0.25">
      <c r="C1267" t="s">
        <v>1550</v>
      </c>
      <c r="D1267">
        <v>0</v>
      </c>
      <c r="E1267">
        <v>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</row>
    <row r="1268" spans="1:12" x14ac:dyDescent="0.25">
      <c r="C1268" t="s">
        <v>1551</v>
      </c>
      <c r="D1268">
        <v>0</v>
      </c>
      <c r="E1268">
        <v>0</v>
      </c>
      <c r="F1268">
        <v>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</row>
    <row r="1269" spans="1:12" x14ac:dyDescent="0.25">
      <c r="C1269" t="s">
        <v>1552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</row>
    <row r="1270" spans="1:12" x14ac:dyDescent="0.25">
      <c r="C1270" t="s">
        <v>1553</v>
      </c>
      <c r="D1270">
        <v>0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</row>
    <row r="1271" spans="1:12" x14ac:dyDescent="0.25">
      <c r="C1271" t="s">
        <v>1554</v>
      </c>
      <c r="D1271">
        <v>0</v>
      </c>
      <c r="E1271">
        <v>0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</row>
    <row r="1272" spans="1:12" x14ac:dyDescent="0.25">
      <c r="C1272" t="s">
        <v>1555</v>
      </c>
      <c r="D1272">
        <v>0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</row>
    <row r="1273" spans="1:12" x14ac:dyDescent="0.25">
      <c r="C1273" t="s">
        <v>1556</v>
      </c>
      <c r="D1273">
        <v>0</v>
      </c>
      <c r="E1273">
        <v>0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</row>
    <row r="1274" spans="1:12" x14ac:dyDescent="0.25">
      <c r="C1274" t="s">
        <v>1557</v>
      </c>
      <c r="D1274">
        <v>0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</row>
    <row r="1275" spans="1:12" x14ac:dyDescent="0.25">
      <c r="A1275" t="s">
        <v>1558</v>
      </c>
    </row>
    <row r="1276" spans="1:12" x14ac:dyDescent="0.25">
      <c r="C1276" t="s">
        <v>1559</v>
      </c>
      <c r="D1276">
        <v>0</v>
      </c>
      <c r="E1276">
        <v>0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0</v>
      </c>
      <c r="L1276">
        <v>0</v>
      </c>
    </row>
    <row r="1277" spans="1:12" x14ac:dyDescent="0.25">
      <c r="C1277" t="s">
        <v>1560</v>
      </c>
      <c r="D1277">
        <v>0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</row>
    <row r="1278" spans="1:12" x14ac:dyDescent="0.25">
      <c r="C1278" t="s">
        <v>1561</v>
      </c>
      <c r="D1278">
        <v>0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</row>
    <row r="1279" spans="1:12" x14ac:dyDescent="0.25">
      <c r="C1279" t="s">
        <v>1562</v>
      </c>
      <c r="D1279">
        <v>0</v>
      </c>
      <c r="E1279">
        <v>0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</row>
    <row r="1280" spans="1:12" x14ac:dyDescent="0.25">
      <c r="C1280" t="s">
        <v>1563</v>
      </c>
      <c r="D1280">
        <v>0</v>
      </c>
      <c r="E1280">
        <v>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</row>
    <row r="1281" spans="1:12" x14ac:dyDescent="0.25">
      <c r="C1281" t="s">
        <v>1564</v>
      </c>
      <c r="D1281">
        <v>0</v>
      </c>
      <c r="E1281">
        <v>0</v>
      </c>
      <c r="F1281">
        <v>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</row>
    <row r="1282" spans="1:12" x14ac:dyDescent="0.25">
      <c r="C1282" t="s">
        <v>1565</v>
      </c>
      <c r="D1282">
        <v>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</row>
    <row r="1283" spans="1:12" x14ac:dyDescent="0.25">
      <c r="C1283" t="s">
        <v>1566</v>
      </c>
      <c r="D1283">
        <v>0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</row>
    <row r="1284" spans="1:12" x14ac:dyDescent="0.25">
      <c r="C1284" t="s">
        <v>1567</v>
      </c>
      <c r="D1284">
        <v>0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</row>
    <row r="1285" spans="1:12" x14ac:dyDescent="0.25">
      <c r="A1285" t="s">
        <v>1568</v>
      </c>
    </row>
    <row r="1286" spans="1:12" x14ac:dyDescent="0.25">
      <c r="C1286" t="s">
        <v>1569</v>
      </c>
      <c r="D1286">
        <v>0</v>
      </c>
      <c r="E1286">
        <v>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</row>
    <row r="1287" spans="1:12" x14ac:dyDescent="0.25">
      <c r="C1287" t="s">
        <v>1570</v>
      </c>
      <c r="D1287">
        <v>0</v>
      </c>
      <c r="E1287">
        <v>0</v>
      </c>
      <c r="F1287">
        <v>0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</row>
    <row r="1288" spans="1:12" x14ac:dyDescent="0.25">
      <c r="C1288" t="s">
        <v>1571</v>
      </c>
      <c r="D1288">
        <v>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</row>
    <row r="1289" spans="1:12" x14ac:dyDescent="0.25">
      <c r="C1289" t="s">
        <v>1572</v>
      </c>
      <c r="D1289">
        <v>0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</row>
    <row r="1290" spans="1:12" x14ac:dyDescent="0.25">
      <c r="C1290" t="s">
        <v>1573</v>
      </c>
      <c r="D1290">
        <v>0</v>
      </c>
      <c r="E1290">
        <v>0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</row>
    <row r="1291" spans="1:12" x14ac:dyDescent="0.25">
      <c r="C1291" t="s">
        <v>1574</v>
      </c>
      <c r="D1291">
        <v>0</v>
      </c>
      <c r="E1291">
        <v>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</row>
    <row r="1292" spans="1:12" x14ac:dyDescent="0.25">
      <c r="C1292" t="s">
        <v>1575</v>
      </c>
      <c r="D1292">
        <v>0</v>
      </c>
      <c r="E1292">
        <v>0</v>
      </c>
      <c r="F1292">
        <v>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</row>
    <row r="1293" spans="1:12" x14ac:dyDescent="0.25">
      <c r="C1293" t="s">
        <v>1576</v>
      </c>
      <c r="D1293">
        <v>0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0</v>
      </c>
      <c r="K1293">
        <v>0</v>
      </c>
      <c r="L1293">
        <v>0</v>
      </c>
    </row>
    <row r="1294" spans="1:12" x14ac:dyDescent="0.25">
      <c r="C1294" t="s">
        <v>1577</v>
      </c>
      <c r="D1294">
        <v>0</v>
      </c>
      <c r="E1294">
        <v>0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0</v>
      </c>
      <c r="L1294">
        <v>0</v>
      </c>
    </row>
    <row r="1295" spans="1:12" x14ac:dyDescent="0.25">
      <c r="A1295" t="s">
        <v>1578</v>
      </c>
    </row>
    <row r="1296" spans="1:12" x14ac:dyDescent="0.25">
      <c r="C1296" t="s">
        <v>1579</v>
      </c>
      <c r="D1296">
        <v>0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</row>
    <row r="1297" spans="1:12" x14ac:dyDescent="0.25">
      <c r="C1297" t="s">
        <v>1580</v>
      </c>
      <c r="D1297">
        <v>0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</row>
    <row r="1298" spans="1:12" x14ac:dyDescent="0.25">
      <c r="C1298" t="s">
        <v>1581</v>
      </c>
      <c r="D1298">
        <v>0</v>
      </c>
      <c r="E1298">
        <v>0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</row>
    <row r="1299" spans="1:12" x14ac:dyDescent="0.25">
      <c r="C1299" t="s">
        <v>1582</v>
      </c>
      <c r="D1299">
        <v>0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</row>
    <row r="1300" spans="1:12" x14ac:dyDescent="0.25">
      <c r="C1300" t="s">
        <v>1583</v>
      </c>
      <c r="D1300">
        <v>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</row>
    <row r="1301" spans="1:12" x14ac:dyDescent="0.25">
      <c r="A1301" t="s">
        <v>1584</v>
      </c>
    </row>
    <row r="1302" spans="1:12" x14ac:dyDescent="0.25">
      <c r="C1302" t="s">
        <v>1585</v>
      </c>
      <c r="D1302">
        <v>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</row>
    <row r="1303" spans="1:12" x14ac:dyDescent="0.25">
      <c r="C1303" t="s">
        <v>1586</v>
      </c>
      <c r="D1303">
        <v>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</row>
    <row r="1304" spans="1:12" x14ac:dyDescent="0.25">
      <c r="C1304" t="s">
        <v>1587</v>
      </c>
      <c r="D1304">
        <v>0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</row>
    <row r="1305" spans="1:12" x14ac:dyDescent="0.25">
      <c r="C1305" t="s">
        <v>1588</v>
      </c>
      <c r="D1305">
        <v>0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</row>
    <row r="1306" spans="1:12" x14ac:dyDescent="0.25">
      <c r="C1306" t="s">
        <v>1589</v>
      </c>
      <c r="D1306">
        <v>0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</row>
    <row r="1307" spans="1:12" x14ac:dyDescent="0.25">
      <c r="C1307" t="s">
        <v>1590</v>
      </c>
      <c r="D1307">
        <v>0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</row>
    <row r="1308" spans="1:12" x14ac:dyDescent="0.25">
      <c r="C1308" t="s">
        <v>1591</v>
      </c>
      <c r="D1308">
        <v>0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</row>
    <row r="1309" spans="1:12" x14ac:dyDescent="0.25">
      <c r="C1309" t="s">
        <v>1592</v>
      </c>
      <c r="D1309">
        <v>0</v>
      </c>
      <c r="E1309">
        <v>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</row>
    <row r="1310" spans="1:12" x14ac:dyDescent="0.25">
      <c r="C1310" t="s">
        <v>1593</v>
      </c>
      <c r="D1310">
        <v>0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</row>
    <row r="1311" spans="1:12" x14ac:dyDescent="0.25">
      <c r="A1311" t="s">
        <v>1594</v>
      </c>
    </row>
    <row r="1312" spans="1:12" x14ac:dyDescent="0.25">
      <c r="C1312" t="s">
        <v>1595</v>
      </c>
      <c r="D1312">
        <v>0</v>
      </c>
      <c r="E1312">
        <v>0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</row>
    <row r="1313" spans="1:12" x14ac:dyDescent="0.25">
      <c r="C1313" t="s">
        <v>1596</v>
      </c>
      <c r="D1313">
        <v>0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</row>
    <row r="1314" spans="1:12" x14ac:dyDescent="0.25">
      <c r="C1314" t="s">
        <v>1597</v>
      </c>
      <c r="D1314">
        <v>0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</row>
    <row r="1315" spans="1:12" x14ac:dyDescent="0.25">
      <c r="C1315" t="s">
        <v>1598</v>
      </c>
      <c r="D1315">
        <v>0</v>
      </c>
      <c r="E1315">
        <v>0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</row>
    <row r="1316" spans="1:12" x14ac:dyDescent="0.25">
      <c r="C1316" t="s">
        <v>1599</v>
      </c>
      <c r="D1316">
        <v>0</v>
      </c>
      <c r="E1316">
        <v>0</v>
      </c>
      <c r="F1316">
        <v>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</row>
    <row r="1317" spans="1:12" x14ac:dyDescent="0.25">
      <c r="C1317" t="s">
        <v>1600</v>
      </c>
      <c r="D1317">
        <v>0</v>
      </c>
      <c r="E1317">
        <v>0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</row>
    <row r="1318" spans="1:12" x14ac:dyDescent="0.25">
      <c r="C1318" t="s">
        <v>1601</v>
      </c>
      <c r="D1318">
        <v>0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</row>
    <row r="1319" spans="1:12" x14ac:dyDescent="0.25">
      <c r="C1319" t="s">
        <v>1602</v>
      </c>
      <c r="D1319">
        <v>0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</row>
    <row r="1320" spans="1:12" x14ac:dyDescent="0.25">
      <c r="C1320" t="s">
        <v>1603</v>
      </c>
      <c r="D1320">
        <v>0</v>
      </c>
      <c r="E1320">
        <v>0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</row>
    <row r="1321" spans="1:12" x14ac:dyDescent="0.25">
      <c r="A1321" t="s">
        <v>1604</v>
      </c>
    </row>
    <row r="1322" spans="1:12" x14ac:dyDescent="0.25">
      <c r="C1322" t="s">
        <v>1605</v>
      </c>
      <c r="D1322">
        <v>0</v>
      </c>
      <c r="E1322">
        <v>0</v>
      </c>
      <c r="F1322">
        <v>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</row>
    <row r="1323" spans="1:12" x14ac:dyDescent="0.25">
      <c r="C1323" t="s">
        <v>1606</v>
      </c>
      <c r="D1323">
        <v>0</v>
      </c>
      <c r="E1323">
        <v>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</row>
    <row r="1324" spans="1:12" x14ac:dyDescent="0.25">
      <c r="C1324" t="s">
        <v>1607</v>
      </c>
      <c r="D1324">
        <v>0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</row>
    <row r="1325" spans="1:12" x14ac:dyDescent="0.25">
      <c r="C1325" t="s">
        <v>1608</v>
      </c>
      <c r="D1325">
        <v>0</v>
      </c>
      <c r="E1325">
        <v>0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</row>
    <row r="1326" spans="1:12" x14ac:dyDescent="0.25">
      <c r="C1326" t="s">
        <v>1609</v>
      </c>
      <c r="D1326">
        <v>0</v>
      </c>
      <c r="E1326">
        <v>0</v>
      </c>
      <c r="F1326">
        <v>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</row>
    <row r="1327" spans="1:12" x14ac:dyDescent="0.25">
      <c r="C1327" t="s">
        <v>1610</v>
      </c>
      <c r="D1327">
        <v>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</row>
    <row r="1328" spans="1:12" x14ac:dyDescent="0.25">
      <c r="C1328" t="s">
        <v>1611</v>
      </c>
      <c r="D1328">
        <v>0</v>
      </c>
      <c r="E1328">
        <v>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</row>
    <row r="1329" spans="2:12" x14ac:dyDescent="0.25">
      <c r="B1329" t="s">
        <v>1612</v>
      </c>
    </row>
    <row r="1330" spans="2:12" x14ac:dyDescent="0.25">
      <c r="C1330" t="s">
        <v>1613</v>
      </c>
      <c r="D1330">
        <v>0</v>
      </c>
      <c r="E1330">
        <v>0</v>
      </c>
      <c r="F1330">
        <v>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</row>
    <row r="1331" spans="2:12" x14ac:dyDescent="0.25">
      <c r="C1331" t="s">
        <v>1614</v>
      </c>
      <c r="D1331">
        <v>0</v>
      </c>
      <c r="E1331">
        <v>0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</row>
    <row r="1332" spans="2:12" x14ac:dyDescent="0.25">
      <c r="C1332" t="s">
        <v>1615</v>
      </c>
      <c r="D1332">
        <v>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</row>
    <row r="1333" spans="2:12" x14ac:dyDescent="0.25">
      <c r="C1333" t="s">
        <v>1616</v>
      </c>
      <c r="D1333">
        <v>0</v>
      </c>
      <c r="E1333">
        <v>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</row>
    <row r="1334" spans="2:12" x14ac:dyDescent="0.25">
      <c r="C1334" t="s">
        <v>1617</v>
      </c>
      <c r="D1334">
        <v>0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</row>
    <row r="1335" spans="2:12" x14ac:dyDescent="0.25">
      <c r="C1335" t="s">
        <v>1618</v>
      </c>
      <c r="D1335">
        <v>0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</row>
    <row r="1336" spans="2:12" x14ac:dyDescent="0.25">
      <c r="C1336" t="s">
        <v>1619</v>
      </c>
      <c r="D1336">
        <v>0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</row>
    <row r="1337" spans="2:12" x14ac:dyDescent="0.25">
      <c r="C1337" t="s">
        <v>1620</v>
      </c>
      <c r="D1337">
        <v>0</v>
      </c>
      <c r="E1337">
        <v>0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</row>
    <row r="1338" spans="2:12" x14ac:dyDescent="0.25">
      <c r="C1338" t="s">
        <v>1621</v>
      </c>
      <c r="D1338">
        <v>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</row>
    <row r="1339" spans="2:12" x14ac:dyDescent="0.25">
      <c r="C1339" t="s">
        <v>1622</v>
      </c>
      <c r="D1339">
        <v>0</v>
      </c>
      <c r="E1339">
        <v>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</row>
    <row r="1340" spans="2:12" x14ac:dyDescent="0.25">
      <c r="C1340" t="s">
        <v>1623</v>
      </c>
      <c r="D1340">
        <v>0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0</v>
      </c>
      <c r="K1340">
        <v>0</v>
      </c>
      <c r="L1340">
        <v>0</v>
      </c>
    </row>
    <row r="1341" spans="2:12" x14ac:dyDescent="0.25">
      <c r="C1341" t="s">
        <v>1624</v>
      </c>
      <c r="D1341">
        <v>0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</row>
    <row r="1342" spans="2:12" x14ac:dyDescent="0.25">
      <c r="C1342" t="s">
        <v>1625</v>
      </c>
      <c r="D1342">
        <v>0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</row>
    <row r="1343" spans="2:12" x14ac:dyDescent="0.25">
      <c r="C1343" t="s">
        <v>1626</v>
      </c>
      <c r="D1343">
        <v>0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</row>
    <row r="1344" spans="2:12" x14ac:dyDescent="0.25">
      <c r="C1344" t="s">
        <v>1627</v>
      </c>
      <c r="D1344">
        <v>0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</row>
    <row r="1345" spans="1:12" x14ac:dyDescent="0.25">
      <c r="C1345" t="s">
        <v>1628</v>
      </c>
      <c r="D1345">
        <v>0</v>
      </c>
      <c r="E1345">
        <v>0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</row>
    <row r="1346" spans="1:12" x14ac:dyDescent="0.25">
      <c r="B1346" t="s">
        <v>1629</v>
      </c>
    </row>
    <row r="1347" spans="1:12" x14ac:dyDescent="0.25">
      <c r="A1347" t="s">
        <v>1630</v>
      </c>
    </row>
    <row r="1348" spans="1:12" x14ac:dyDescent="0.25">
      <c r="C1348" t="s">
        <v>1631</v>
      </c>
      <c r="D1348">
        <v>0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</row>
    <row r="1349" spans="1:12" x14ac:dyDescent="0.25">
      <c r="C1349" t="s">
        <v>1632</v>
      </c>
      <c r="D1349">
        <v>0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</row>
    <row r="1350" spans="1:12" x14ac:dyDescent="0.25">
      <c r="C1350" t="s">
        <v>1633</v>
      </c>
      <c r="D1350">
        <v>0</v>
      </c>
      <c r="E1350">
        <v>0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</row>
    <row r="1351" spans="1:12" x14ac:dyDescent="0.25">
      <c r="C1351" t="s">
        <v>1634</v>
      </c>
      <c r="D1351">
        <v>0</v>
      </c>
      <c r="E1351">
        <v>0</v>
      </c>
      <c r="F1351">
        <v>0</v>
      </c>
      <c r="G1351">
        <v>0</v>
      </c>
      <c r="H1351">
        <v>0</v>
      </c>
      <c r="I1351">
        <v>0</v>
      </c>
      <c r="J1351">
        <v>0</v>
      </c>
      <c r="K1351">
        <v>0</v>
      </c>
      <c r="L1351">
        <v>0</v>
      </c>
    </row>
    <row r="1352" spans="1:12" x14ac:dyDescent="0.25">
      <c r="C1352" t="s">
        <v>1635</v>
      </c>
      <c r="D1352">
        <v>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</row>
    <row r="1353" spans="1:12" x14ac:dyDescent="0.25">
      <c r="C1353" t="s">
        <v>1636</v>
      </c>
      <c r="D1353">
        <v>0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</row>
    <row r="1354" spans="1:12" x14ac:dyDescent="0.25">
      <c r="C1354" t="s">
        <v>1637</v>
      </c>
      <c r="D1354">
        <v>0</v>
      </c>
      <c r="E1354">
        <v>0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</row>
    <row r="1355" spans="1:12" x14ac:dyDescent="0.25">
      <c r="C1355" t="s">
        <v>1638</v>
      </c>
      <c r="D1355">
        <v>0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</row>
    <row r="1356" spans="1:12" x14ac:dyDescent="0.25">
      <c r="C1356" t="s">
        <v>1639</v>
      </c>
      <c r="D1356">
        <v>0</v>
      </c>
      <c r="E1356">
        <v>0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</row>
    <row r="1357" spans="1:12" x14ac:dyDescent="0.25">
      <c r="C1357" t="s">
        <v>1640</v>
      </c>
      <c r="D1357">
        <v>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</row>
    <row r="1358" spans="1:12" x14ac:dyDescent="0.25">
      <c r="C1358" t="s">
        <v>1641</v>
      </c>
      <c r="D1358">
        <v>0</v>
      </c>
      <c r="E1358">
        <v>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</row>
    <row r="1359" spans="1:12" x14ac:dyDescent="0.25">
      <c r="A1359" t="s">
        <v>1642</v>
      </c>
    </row>
    <row r="1360" spans="1:12" x14ac:dyDescent="0.25">
      <c r="B1360" t="s">
        <v>1643</v>
      </c>
    </row>
    <row r="1361" spans="1:12" x14ac:dyDescent="0.25">
      <c r="C1361" t="s">
        <v>1644</v>
      </c>
      <c r="D1361">
        <v>0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</row>
    <row r="1362" spans="1:12" x14ac:dyDescent="0.25">
      <c r="B1362" t="s">
        <v>1645</v>
      </c>
    </row>
    <row r="1363" spans="1:12" x14ac:dyDescent="0.25">
      <c r="C1363" t="s">
        <v>1646</v>
      </c>
      <c r="D1363">
        <v>0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</row>
    <row r="1364" spans="1:12" x14ac:dyDescent="0.25">
      <c r="B1364" t="s">
        <v>1647</v>
      </c>
    </row>
    <row r="1365" spans="1:12" x14ac:dyDescent="0.25">
      <c r="C1365" t="s">
        <v>1648</v>
      </c>
      <c r="D1365">
        <v>0</v>
      </c>
      <c r="E1365">
        <v>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</row>
    <row r="1366" spans="1:12" x14ac:dyDescent="0.25">
      <c r="C1366" t="s">
        <v>1649</v>
      </c>
      <c r="D1366">
        <v>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</row>
    <row r="1367" spans="1:12" x14ac:dyDescent="0.25">
      <c r="C1367" t="s">
        <v>1650</v>
      </c>
      <c r="D1367">
        <v>0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</row>
    <row r="1368" spans="1:12" x14ac:dyDescent="0.25">
      <c r="C1368" t="s">
        <v>1651</v>
      </c>
      <c r="D1368">
        <v>0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</row>
    <row r="1369" spans="1:12" x14ac:dyDescent="0.25">
      <c r="A1369" t="s">
        <v>179</v>
      </c>
    </row>
    <row r="1370" spans="1:12" x14ac:dyDescent="0.25">
      <c r="B1370" t="s">
        <v>180</v>
      </c>
    </row>
    <row r="1371" spans="1:12" x14ac:dyDescent="0.25">
      <c r="C1371" t="s">
        <v>181</v>
      </c>
      <c r="D1371" s="75">
        <v>-377779.91</v>
      </c>
      <c r="E1371" s="75">
        <v>-78441.16</v>
      </c>
      <c r="F1371" s="75">
        <v>-378605.2</v>
      </c>
      <c r="G1371" s="75">
        <v>-164785.48000000001</v>
      </c>
      <c r="H1371" s="75">
        <v>-870402.61</v>
      </c>
      <c r="I1371" s="75">
        <v>-759209.84</v>
      </c>
      <c r="J1371" s="75">
        <v>-673848.13</v>
      </c>
      <c r="K1371" s="75">
        <v>-356976.37</v>
      </c>
      <c r="L1371" s="75">
        <v>-133616.07999999999</v>
      </c>
    </row>
    <row r="1372" spans="1:12" x14ac:dyDescent="0.25">
      <c r="A1372" t="s">
        <v>1652</v>
      </c>
    </row>
    <row r="1373" spans="1:12" x14ac:dyDescent="0.25">
      <c r="C1373" t="s">
        <v>1653</v>
      </c>
      <c r="D1373">
        <v>0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</row>
    <row r="1374" spans="1:12" x14ac:dyDescent="0.25">
      <c r="C1374" t="s">
        <v>1654</v>
      </c>
      <c r="D1374">
        <v>0</v>
      </c>
      <c r="E1374">
        <v>0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</row>
    <row r="1375" spans="1:12" x14ac:dyDescent="0.25">
      <c r="C1375" t="s">
        <v>1655</v>
      </c>
      <c r="D1375">
        <v>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</row>
    <row r="1376" spans="1:12" x14ac:dyDescent="0.25">
      <c r="C1376" t="s">
        <v>1656</v>
      </c>
      <c r="D1376">
        <v>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</row>
    <row r="1377" spans="2:12" x14ac:dyDescent="0.25">
      <c r="B1377" t="s">
        <v>1657</v>
      </c>
    </row>
    <row r="1378" spans="2:12" x14ac:dyDescent="0.25">
      <c r="C1378" t="s">
        <v>1658</v>
      </c>
      <c r="D1378">
        <v>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</row>
    <row r="1379" spans="2:12" x14ac:dyDescent="0.25">
      <c r="C1379" t="s">
        <v>1659</v>
      </c>
      <c r="D1379">
        <v>0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</row>
    <row r="1380" spans="2:12" x14ac:dyDescent="0.25">
      <c r="C1380" t="s">
        <v>1660</v>
      </c>
      <c r="D1380">
        <v>0</v>
      </c>
      <c r="E1380">
        <v>0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</row>
    <row r="1381" spans="2:12" x14ac:dyDescent="0.25">
      <c r="C1381" t="s">
        <v>1661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</row>
    <row r="1382" spans="2:12" x14ac:dyDescent="0.25">
      <c r="C1382" t="s">
        <v>1662</v>
      </c>
      <c r="D1382">
        <v>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</row>
    <row r="1383" spans="2:12" x14ac:dyDescent="0.25">
      <c r="B1383" t="s">
        <v>1663</v>
      </c>
    </row>
    <row r="1384" spans="2:12" x14ac:dyDescent="0.25">
      <c r="C1384" t="s">
        <v>1664</v>
      </c>
      <c r="D1384">
        <v>0</v>
      </c>
      <c r="E1384">
        <v>0</v>
      </c>
      <c r="F1384">
        <v>0</v>
      </c>
      <c r="G1384">
        <v>0</v>
      </c>
      <c r="H1384">
        <v>0</v>
      </c>
      <c r="I1384">
        <v>0</v>
      </c>
      <c r="J1384">
        <v>0</v>
      </c>
      <c r="K1384">
        <v>0</v>
      </c>
      <c r="L1384">
        <v>0</v>
      </c>
    </row>
    <row r="1385" spans="2:12" x14ac:dyDescent="0.25">
      <c r="B1385" t="s">
        <v>1665</v>
      </c>
    </row>
    <row r="1386" spans="2:12" x14ac:dyDescent="0.25">
      <c r="C1386" t="s">
        <v>1666</v>
      </c>
      <c r="D1386">
        <v>0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</row>
    <row r="1387" spans="2:12" x14ac:dyDescent="0.25">
      <c r="C1387" t="s">
        <v>1667</v>
      </c>
      <c r="D1387">
        <v>0</v>
      </c>
      <c r="E1387">
        <v>0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</row>
    <row r="1388" spans="2:12" x14ac:dyDescent="0.25">
      <c r="C1388" t="s">
        <v>1668</v>
      </c>
      <c r="D1388">
        <v>0</v>
      </c>
      <c r="E1388">
        <v>0</v>
      </c>
      <c r="F1388">
        <v>0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</row>
    <row r="1389" spans="2:12" x14ac:dyDescent="0.25">
      <c r="C1389" t="s">
        <v>1669</v>
      </c>
      <c r="D1389">
        <v>0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</row>
    <row r="1390" spans="2:12" x14ac:dyDescent="0.25">
      <c r="C1390" t="s">
        <v>1670</v>
      </c>
      <c r="D1390">
        <v>0</v>
      </c>
      <c r="E1390" s="75">
        <v>-17727.150000000001</v>
      </c>
      <c r="F1390" s="75">
        <v>17727.150000000001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</row>
    <row r="1391" spans="2:12" x14ac:dyDescent="0.25">
      <c r="C1391" t="s">
        <v>1671</v>
      </c>
      <c r="D1391">
        <v>0</v>
      </c>
      <c r="E1391">
        <v>0</v>
      </c>
      <c r="F1391">
        <v>0</v>
      </c>
      <c r="G1391">
        <v>0</v>
      </c>
      <c r="H1391">
        <v>0</v>
      </c>
      <c r="I1391">
        <v>0</v>
      </c>
      <c r="J1391">
        <v>0</v>
      </c>
      <c r="K1391">
        <v>0</v>
      </c>
      <c r="L1391">
        <v>0</v>
      </c>
    </row>
    <row r="1392" spans="2:12" x14ac:dyDescent="0.25">
      <c r="C1392" t="s">
        <v>1672</v>
      </c>
      <c r="D1392">
        <v>0</v>
      </c>
      <c r="E1392">
        <v>0</v>
      </c>
      <c r="F1392">
        <v>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</row>
    <row r="1393" spans="1:12" x14ac:dyDescent="0.25">
      <c r="C1393" t="s">
        <v>1673</v>
      </c>
      <c r="D1393">
        <v>0</v>
      </c>
      <c r="E1393">
        <v>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</row>
    <row r="1394" spans="1:12" x14ac:dyDescent="0.25">
      <c r="C1394" t="s">
        <v>1674</v>
      </c>
      <c r="D1394">
        <v>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</row>
    <row r="1395" spans="1:12" x14ac:dyDescent="0.25">
      <c r="C1395" t="s">
        <v>1675</v>
      </c>
      <c r="D1395">
        <v>0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</row>
    <row r="1396" spans="1:12" x14ac:dyDescent="0.25">
      <c r="A1396" t="s">
        <v>1676</v>
      </c>
    </row>
    <row r="1397" spans="1:12" x14ac:dyDescent="0.25">
      <c r="B1397" t="s">
        <v>1677</v>
      </c>
    </row>
    <row r="1398" spans="1:12" x14ac:dyDescent="0.25">
      <c r="C1398" t="s">
        <v>1678</v>
      </c>
      <c r="D1398">
        <v>0</v>
      </c>
      <c r="E1398">
        <v>0</v>
      </c>
      <c r="F1398">
        <v>0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</row>
    <row r="1399" spans="1:12" x14ac:dyDescent="0.25">
      <c r="C1399" t="s">
        <v>1679</v>
      </c>
      <c r="D1399">
        <v>0</v>
      </c>
      <c r="E1399">
        <v>0</v>
      </c>
      <c r="F1399">
        <v>0</v>
      </c>
      <c r="G1399">
        <v>0</v>
      </c>
      <c r="H1399">
        <v>0</v>
      </c>
      <c r="I1399">
        <v>0</v>
      </c>
      <c r="J1399">
        <v>0</v>
      </c>
      <c r="K1399">
        <v>0</v>
      </c>
      <c r="L1399">
        <v>0</v>
      </c>
    </row>
    <row r="1400" spans="1:12" x14ac:dyDescent="0.25">
      <c r="C1400" t="s">
        <v>1680</v>
      </c>
      <c r="D1400">
        <v>0</v>
      </c>
      <c r="E1400">
        <v>0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</row>
    <row r="1401" spans="1:12" x14ac:dyDescent="0.25">
      <c r="C1401" t="s">
        <v>1681</v>
      </c>
      <c r="D1401">
        <v>0</v>
      </c>
      <c r="E1401">
        <v>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</row>
    <row r="1402" spans="1:12" x14ac:dyDescent="0.25">
      <c r="B1402" t="s">
        <v>1682</v>
      </c>
    </row>
    <row r="1403" spans="1:12" x14ac:dyDescent="0.25">
      <c r="C1403" t="s">
        <v>1683</v>
      </c>
      <c r="D1403">
        <v>0</v>
      </c>
      <c r="E1403">
        <v>0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</row>
    <row r="1404" spans="1:12" x14ac:dyDescent="0.25">
      <c r="C1404" t="s">
        <v>1684</v>
      </c>
      <c r="D1404">
        <v>0</v>
      </c>
      <c r="E1404">
        <v>0</v>
      </c>
      <c r="F1404">
        <v>0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PORTADA</vt:lpstr>
      <vt:lpstr>B,SITUACION</vt:lpstr>
      <vt:lpstr>PERDIDAS Y GANACIAS</vt:lpstr>
      <vt:lpstr>Variacion en el Patrimonio</vt:lpstr>
      <vt:lpstr>FLUJO EFECTIVO</vt:lpstr>
      <vt:lpstr>NOTAS ESTADOS FINANCIEROS</vt:lpstr>
      <vt:lpstr>B.COMPROBACION</vt:lpstr>
      <vt:lpstr>PERDIDAS Y GANACIAS DETALLADOS</vt:lpstr>
      <vt:lpstr>AUXILIARES</vt:lpstr>
      <vt:lpstr>asientos</vt:lpstr>
      <vt:lpstr>bancos</vt:lpstr>
      <vt:lpstr>DETALLE DE VENTAS</vt:lpstr>
      <vt:lpstr>B.COMPROBACION!Área_de_impresión</vt:lpstr>
      <vt:lpstr>'Variacion en el Patrimonio'!Área_de_impresión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</dc:creator>
  <cp:lastModifiedBy>miriam hernandez valverde</cp:lastModifiedBy>
  <cp:lastPrinted>2017-10-18T17:49:49Z</cp:lastPrinted>
  <dcterms:created xsi:type="dcterms:W3CDTF">2017-05-08T19:06:02Z</dcterms:created>
  <dcterms:modified xsi:type="dcterms:W3CDTF">2017-10-18T17:55:46Z</dcterms:modified>
</cp:coreProperties>
</file>